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9020" windowHeight="12405"/>
  </bookViews>
  <sheets>
    <sheet name="лаз" sheetId="2" r:id="rId1"/>
    <sheet name="эк бюдж" sheetId="4" r:id="rId2"/>
  </sheets>
  <externalReferences>
    <externalReference r:id="rId3"/>
    <externalReference r:id="rId4"/>
    <externalReference r:id="rId5"/>
  </externalReferences>
  <definedNames>
    <definedName name="_xlnm._FilterDatabase" localSheetId="0" hidden="1">лаз!$E$158:$G$164</definedName>
    <definedName name="Z_1846EBC8_3EA0_445C_B32F_FC11A9F36278_.wvu.Cols" localSheetId="0" hidden="1">лаз!$D:$D</definedName>
    <definedName name="Z_1846EBC8_3EA0_445C_B32F_FC11A9F36278_.wvu.PrintArea" localSheetId="0" hidden="1">лаз!$A$1:$Z$258</definedName>
    <definedName name="Z_1846EBC8_3EA0_445C_B32F_FC11A9F36278_.wvu.PrintTitles" localSheetId="0" hidden="1">лаз!$5:$7</definedName>
    <definedName name="Z_1846EBC8_3EA0_445C_B32F_FC11A9F36278_.wvu.Rows" localSheetId="0" hidden="1">лаз!$23:$23</definedName>
    <definedName name="Z_73B796F4_4100_4218_9760_D3D8DBEC75EF_.wvu.Cols" localSheetId="0" hidden="1">лаз!#REF!,лаз!#REF!,лаз!#REF!,лаз!#REF!,лаз!#REF!,лаз!#REF!,лаз!#REF!,лаз!#REF!,лаз!#REF!,лаз!#REF!,лаз!#REF!,лаз!#REF!,лаз!#REF!,лаз!#REF!,лаз!#REF!,лаз!#REF!,лаз!#REF!,лаз!#REF!,лаз!#REF!</definedName>
    <definedName name="Z_73B796F4_4100_4218_9760_D3D8DBEC75EF_.wvu.PrintArea" localSheetId="0" hidden="1">лаз!$A$1:$Z$258</definedName>
    <definedName name="Z_73B796F4_4100_4218_9760_D3D8DBEC75EF_.wvu.PrintTitles" localSheetId="0" hidden="1">лаз!$5:$7</definedName>
    <definedName name="Z_73B796F4_4100_4218_9760_D3D8DBEC75EF_.wvu.Rows" localSheetId="0" hidden="1">лаз!$179:$183,лаз!$231:$231</definedName>
    <definedName name="Z_773CC6AE_4D5D_4BDD_BAC7_93FF56641652_.wvu.Cols" localSheetId="0" hidden="1">лаз!#REF!,лаз!#REF!,лаз!#REF!,лаз!#REF!,лаз!#REF!,лаз!#REF!,лаз!#REF!,лаз!#REF!,лаз!#REF!,лаз!#REF!,лаз!#REF!,лаз!#REF!,лаз!#REF!,лаз!#REF!,лаз!#REF!,лаз!#REF!,лаз!#REF!,лаз!#REF!,лаз!#REF!,лаз!#REF!</definedName>
    <definedName name="Z_773CC6AE_4D5D_4BDD_BAC7_93FF56641652_.wvu.PrintArea" localSheetId="0" hidden="1">лаз!$A$1:$Z$258</definedName>
    <definedName name="Z_773CC6AE_4D5D_4BDD_BAC7_93FF56641652_.wvu.PrintTitles" localSheetId="0" hidden="1">лаз!$5:$7</definedName>
    <definedName name="Z_773CC6AE_4D5D_4BDD_BAC7_93FF56641652_.wvu.Rows" localSheetId="0" hidden="1">лаз!$23:$23,лаз!$66:$70,лаз!$72:$94,лаз!$104:$107,лаз!$113:$115,лаз!$117:$119,лаз!$122:$123,лаз!#REF!,лаз!$125:$140,лаз!$142:$177,лаз!$179:$183,лаз!$185:$230,лаз!#REF!</definedName>
    <definedName name="Z_BDD79570_366E_4E11_804D_A3AA3402C657_.wvu.PrintArea" localSheetId="0" hidden="1">лаз!$A$1:$Z$258</definedName>
    <definedName name="Z_BDD79570_366E_4E11_804D_A3AA3402C657_.wvu.Rows" localSheetId="0" hidden="1">лаз!#REF!</definedName>
    <definedName name="_xlnm.Print_Titles" localSheetId="0">лаз!$A:$D,лаз!$5:$7</definedName>
    <definedName name="_xlnm.Print_Titles" localSheetId="1">'эк бюдж'!$A:$C,'эк бюдж'!$9:$9</definedName>
    <definedName name="_xlnm.Print_Area" localSheetId="0">лаз!$A$1:$Z$257</definedName>
    <definedName name="_xlnm.Print_Area" localSheetId="1">'эк бюдж'!$A$2:$AC$358</definedName>
  </definedNames>
  <calcPr calcId="125725"/>
</workbook>
</file>

<file path=xl/calcChain.xml><?xml version="1.0" encoding="utf-8"?>
<calcChain xmlns="http://schemas.openxmlformats.org/spreadsheetml/2006/main">
  <c r="U340" i="4"/>
  <c r="T340"/>
  <c r="S340"/>
  <c r="P340"/>
  <c r="O340"/>
  <c r="N340"/>
  <c r="K340"/>
  <c r="J340"/>
  <c r="I340"/>
  <c r="G340"/>
  <c r="F340"/>
  <c r="E340"/>
  <c r="U326"/>
  <c r="T326"/>
  <c r="S326"/>
  <c r="P326"/>
  <c r="O326"/>
  <c r="N326"/>
  <c r="K326"/>
  <c r="J326"/>
  <c r="I326"/>
  <c r="G326"/>
  <c r="F326"/>
  <c r="E326"/>
  <c r="U300"/>
  <c r="T300"/>
  <c r="S300"/>
  <c r="P300"/>
  <c r="O300"/>
  <c r="N300"/>
  <c r="K300"/>
  <c r="J300"/>
  <c r="I300"/>
  <c r="G300"/>
  <c r="F300"/>
  <c r="E300"/>
  <c r="U299"/>
  <c r="T299"/>
  <c r="S299"/>
  <c r="P299"/>
  <c r="O299"/>
  <c r="N299"/>
  <c r="K299"/>
  <c r="J299"/>
  <c r="I299"/>
  <c r="G299"/>
  <c r="F299"/>
  <c r="E299"/>
  <c r="U298"/>
  <c r="T298"/>
  <c r="S298"/>
  <c r="P298"/>
  <c r="O298"/>
  <c r="N298"/>
  <c r="K298"/>
  <c r="J298"/>
  <c r="I298"/>
  <c r="G298"/>
  <c r="F298"/>
  <c r="E298"/>
  <c r="U297"/>
  <c r="T297"/>
  <c r="S297"/>
  <c r="P297"/>
  <c r="O297"/>
  <c r="N297"/>
  <c r="K297"/>
  <c r="J297"/>
  <c r="I297"/>
  <c r="G297"/>
  <c r="F297"/>
  <c r="E297"/>
  <c r="U296"/>
  <c r="T296"/>
  <c r="S296"/>
  <c r="P296"/>
  <c r="O296"/>
  <c r="N296"/>
  <c r="K296"/>
  <c r="J296"/>
  <c r="I296"/>
  <c r="G296"/>
  <c r="F296"/>
  <c r="E296"/>
  <c r="U295"/>
  <c r="T295"/>
  <c r="S295"/>
  <c r="P295"/>
  <c r="P294" s="1"/>
  <c r="O295"/>
  <c r="N295"/>
  <c r="K295"/>
  <c r="J295"/>
  <c r="I295"/>
  <c r="G295"/>
  <c r="F295"/>
  <c r="E295"/>
  <c r="U293"/>
  <c r="T293"/>
  <c r="S293"/>
  <c r="P293"/>
  <c r="O293"/>
  <c r="N293"/>
  <c r="K293"/>
  <c r="J293"/>
  <c r="L293" s="1"/>
  <c r="I293"/>
  <c r="G293"/>
  <c r="F293"/>
  <c r="E293"/>
  <c r="U292"/>
  <c r="T292"/>
  <c r="S292"/>
  <c r="P292"/>
  <c r="O292"/>
  <c r="N292"/>
  <c r="K292"/>
  <c r="J292"/>
  <c r="I292"/>
  <c r="G292"/>
  <c r="F292"/>
  <c r="E292"/>
  <c r="U291"/>
  <c r="T291"/>
  <c r="S291"/>
  <c r="P291"/>
  <c r="O291"/>
  <c r="N291"/>
  <c r="K291"/>
  <c r="J291"/>
  <c r="I291"/>
  <c r="G291"/>
  <c r="F291"/>
  <c r="E291"/>
  <c r="U290"/>
  <c r="T290"/>
  <c r="S290"/>
  <c r="P290"/>
  <c r="O290"/>
  <c r="N290"/>
  <c r="K290"/>
  <c r="J290"/>
  <c r="I290"/>
  <c r="G290"/>
  <c r="F290"/>
  <c r="E290"/>
  <c r="U289"/>
  <c r="T289"/>
  <c r="S289"/>
  <c r="P289"/>
  <c r="O289"/>
  <c r="N289"/>
  <c r="K289"/>
  <c r="J289"/>
  <c r="I289"/>
  <c r="G289"/>
  <c r="F289"/>
  <c r="E289"/>
  <c r="U288"/>
  <c r="T288"/>
  <c r="S288"/>
  <c r="P288"/>
  <c r="Q288" s="1"/>
  <c r="O288"/>
  <c r="N288"/>
  <c r="K288"/>
  <c r="J288"/>
  <c r="I288"/>
  <c r="G288"/>
  <c r="F288"/>
  <c r="E288"/>
  <c r="U287"/>
  <c r="T287"/>
  <c r="S287"/>
  <c r="P287"/>
  <c r="O287"/>
  <c r="N287"/>
  <c r="K287"/>
  <c r="J287"/>
  <c r="I287"/>
  <c r="G287"/>
  <c r="F287"/>
  <c r="E287"/>
  <c r="U286"/>
  <c r="T286"/>
  <c r="S286"/>
  <c r="P286"/>
  <c r="O286"/>
  <c r="N286"/>
  <c r="K286"/>
  <c r="J286"/>
  <c r="I286"/>
  <c r="G286"/>
  <c r="F286"/>
  <c r="E286"/>
  <c r="U285"/>
  <c r="T285"/>
  <c r="S285"/>
  <c r="P285"/>
  <c r="O285"/>
  <c r="N285"/>
  <c r="K285"/>
  <c r="J285"/>
  <c r="L285" s="1"/>
  <c r="I285"/>
  <c r="G285"/>
  <c r="F285"/>
  <c r="E285"/>
  <c r="U283"/>
  <c r="T283"/>
  <c r="S283"/>
  <c r="P283"/>
  <c r="O283"/>
  <c r="N283"/>
  <c r="K283"/>
  <c r="J283"/>
  <c r="I283"/>
  <c r="G283"/>
  <c r="F283"/>
  <c r="E283"/>
  <c r="U282"/>
  <c r="T282"/>
  <c r="S282"/>
  <c r="P282"/>
  <c r="O282"/>
  <c r="N282"/>
  <c r="K282"/>
  <c r="J282"/>
  <c r="I282"/>
  <c r="G282"/>
  <c r="F282"/>
  <c r="E282"/>
  <c r="U281"/>
  <c r="T281"/>
  <c r="S281"/>
  <c r="P281"/>
  <c r="O281"/>
  <c r="N281"/>
  <c r="K281"/>
  <c r="J281"/>
  <c r="I281"/>
  <c r="G281"/>
  <c r="F281"/>
  <c r="E281"/>
  <c r="U280"/>
  <c r="T280"/>
  <c r="S280"/>
  <c r="P280"/>
  <c r="O280"/>
  <c r="N280"/>
  <c r="K280"/>
  <c r="J280"/>
  <c r="I280"/>
  <c r="G280"/>
  <c r="F280"/>
  <c r="E280"/>
  <c r="U279"/>
  <c r="T279"/>
  <c r="S279"/>
  <c r="P279"/>
  <c r="O279"/>
  <c r="N279"/>
  <c r="K279"/>
  <c r="J279"/>
  <c r="I279"/>
  <c r="G279"/>
  <c r="F279"/>
  <c r="E279"/>
  <c r="U278"/>
  <c r="T278"/>
  <c r="S278"/>
  <c r="P278"/>
  <c r="O278"/>
  <c r="N278"/>
  <c r="K278"/>
  <c r="J278"/>
  <c r="I278"/>
  <c r="G278"/>
  <c r="F278"/>
  <c r="E278"/>
  <c r="U277"/>
  <c r="T277"/>
  <c r="S277"/>
  <c r="P277"/>
  <c r="O277"/>
  <c r="N277"/>
  <c r="K277"/>
  <c r="J277"/>
  <c r="I277"/>
  <c r="G277"/>
  <c r="F277"/>
  <c r="E277"/>
  <c r="H277" s="1"/>
  <c r="U276"/>
  <c r="T276"/>
  <c r="S276"/>
  <c r="P276"/>
  <c r="O276"/>
  <c r="N276"/>
  <c r="K276"/>
  <c r="J276"/>
  <c r="I276"/>
  <c r="G276"/>
  <c r="F276"/>
  <c r="E276"/>
  <c r="U274"/>
  <c r="T274"/>
  <c r="S274"/>
  <c r="P274"/>
  <c r="O274"/>
  <c r="N274"/>
  <c r="K274"/>
  <c r="J274"/>
  <c r="I274"/>
  <c r="G274"/>
  <c r="F274"/>
  <c r="E274"/>
  <c r="U273"/>
  <c r="T273"/>
  <c r="S273"/>
  <c r="P273"/>
  <c r="O273"/>
  <c r="N273"/>
  <c r="K273"/>
  <c r="J273"/>
  <c r="I273"/>
  <c r="G273"/>
  <c r="F273"/>
  <c r="E273"/>
  <c r="U272"/>
  <c r="T272"/>
  <c r="S272"/>
  <c r="P272"/>
  <c r="O272"/>
  <c r="N272"/>
  <c r="K272"/>
  <c r="J272"/>
  <c r="I272"/>
  <c r="G272"/>
  <c r="F272"/>
  <c r="E272"/>
  <c r="U271"/>
  <c r="T271"/>
  <c r="S271"/>
  <c r="P271"/>
  <c r="O271"/>
  <c r="N271"/>
  <c r="K271"/>
  <c r="J271"/>
  <c r="I271"/>
  <c r="G271"/>
  <c r="F271"/>
  <c r="E271"/>
  <c r="U270"/>
  <c r="T270"/>
  <c r="S270"/>
  <c r="P270"/>
  <c r="P269" s="1"/>
  <c r="O270"/>
  <c r="N270"/>
  <c r="K270"/>
  <c r="J270"/>
  <c r="I270"/>
  <c r="G270"/>
  <c r="F270"/>
  <c r="E270"/>
  <c r="E269" s="1"/>
  <c r="U268"/>
  <c r="T268"/>
  <c r="S268"/>
  <c r="P268"/>
  <c r="O268"/>
  <c r="N268"/>
  <c r="K268"/>
  <c r="J268"/>
  <c r="I268"/>
  <c r="G268"/>
  <c r="F268"/>
  <c r="E268"/>
  <c r="U267"/>
  <c r="T267"/>
  <c r="S267"/>
  <c r="P267"/>
  <c r="O267"/>
  <c r="N267"/>
  <c r="K267"/>
  <c r="J267"/>
  <c r="I267"/>
  <c r="G267"/>
  <c r="F267"/>
  <c r="E267"/>
  <c r="U266"/>
  <c r="T266"/>
  <c r="S266"/>
  <c r="P266"/>
  <c r="O266"/>
  <c r="N266"/>
  <c r="K266"/>
  <c r="J266"/>
  <c r="I266"/>
  <c r="G266"/>
  <c r="F266"/>
  <c r="E266"/>
  <c r="U265"/>
  <c r="T265"/>
  <c r="S265"/>
  <c r="P265"/>
  <c r="O265"/>
  <c r="N265"/>
  <c r="K265"/>
  <c r="J265"/>
  <c r="I265"/>
  <c r="G265"/>
  <c r="F265"/>
  <c r="E265"/>
  <c r="H265" s="1"/>
  <c r="U263"/>
  <c r="T263"/>
  <c r="S263"/>
  <c r="P263"/>
  <c r="O263"/>
  <c r="N263"/>
  <c r="K263"/>
  <c r="J263"/>
  <c r="I263"/>
  <c r="G263"/>
  <c r="F263"/>
  <c r="E263"/>
  <c r="U262"/>
  <c r="T262"/>
  <c r="S262"/>
  <c r="P262"/>
  <c r="O262"/>
  <c r="N262"/>
  <c r="K262"/>
  <c r="J262"/>
  <c r="I262"/>
  <c r="G262"/>
  <c r="F262"/>
  <c r="E262"/>
  <c r="U261"/>
  <c r="T261"/>
  <c r="S261"/>
  <c r="P261"/>
  <c r="O261"/>
  <c r="N261"/>
  <c r="K261"/>
  <c r="J261"/>
  <c r="I261"/>
  <c r="G261"/>
  <c r="F261"/>
  <c r="E261"/>
  <c r="U260"/>
  <c r="T260"/>
  <c r="S260"/>
  <c r="P260"/>
  <c r="O260"/>
  <c r="N260"/>
  <c r="K260"/>
  <c r="J260"/>
  <c r="I260"/>
  <c r="G260"/>
  <c r="F260"/>
  <c r="E260"/>
  <c r="U259"/>
  <c r="T259"/>
  <c r="S259"/>
  <c r="P259"/>
  <c r="O259"/>
  <c r="N259"/>
  <c r="K259"/>
  <c r="J259"/>
  <c r="L259" s="1"/>
  <c r="I259"/>
  <c r="G259"/>
  <c r="F259"/>
  <c r="E259"/>
  <c r="U258"/>
  <c r="T258"/>
  <c r="S258"/>
  <c r="P258"/>
  <c r="O258"/>
  <c r="N258"/>
  <c r="K258"/>
  <c r="J258"/>
  <c r="I258"/>
  <c r="G258"/>
  <c r="F258"/>
  <c r="E258"/>
  <c r="U257"/>
  <c r="T257"/>
  <c r="S257"/>
  <c r="P257"/>
  <c r="O257"/>
  <c r="N257"/>
  <c r="K257"/>
  <c r="J257"/>
  <c r="I257"/>
  <c r="G257"/>
  <c r="F257"/>
  <c r="E257"/>
  <c r="U256"/>
  <c r="T256"/>
  <c r="S256"/>
  <c r="P256"/>
  <c r="O256"/>
  <c r="N256"/>
  <c r="K256"/>
  <c r="J256"/>
  <c r="I256"/>
  <c r="G256"/>
  <c r="F256"/>
  <c r="E256"/>
  <c r="U255"/>
  <c r="T255"/>
  <c r="S255"/>
  <c r="P255"/>
  <c r="O255"/>
  <c r="N255"/>
  <c r="K255"/>
  <c r="J255"/>
  <c r="I255"/>
  <c r="G255"/>
  <c r="F255"/>
  <c r="E255"/>
  <c r="U241"/>
  <c r="T241"/>
  <c r="S241"/>
  <c r="P241"/>
  <c r="Q241" s="1"/>
  <c r="O241"/>
  <c r="N241"/>
  <c r="K241"/>
  <c r="J241"/>
  <c r="I241"/>
  <c r="G241"/>
  <c r="F241"/>
  <c r="E241"/>
  <c r="H241" s="1"/>
  <c r="U240"/>
  <c r="T240"/>
  <c r="S240"/>
  <c r="P240"/>
  <c r="O240"/>
  <c r="N240"/>
  <c r="K240"/>
  <c r="J240"/>
  <c r="I240"/>
  <c r="G240"/>
  <c r="F240"/>
  <c r="E240"/>
  <c r="U228"/>
  <c r="T228"/>
  <c r="S228"/>
  <c r="P228"/>
  <c r="O228"/>
  <c r="N228"/>
  <c r="K228"/>
  <c r="J228"/>
  <c r="I228"/>
  <c r="G228"/>
  <c r="F228"/>
  <c r="E228"/>
  <c r="U226"/>
  <c r="T226"/>
  <c r="S226"/>
  <c r="P226"/>
  <c r="O226"/>
  <c r="N226"/>
  <c r="K226"/>
  <c r="J226"/>
  <c r="I226"/>
  <c r="G226"/>
  <c r="F226"/>
  <c r="E226"/>
  <c r="U225"/>
  <c r="T225"/>
  <c r="S225"/>
  <c r="P225"/>
  <c r="O225"/>
  <c r="N225"/>
  <c r="K225"/>
  <c r="J225"/>
  <c r="I225"/>
  <c r="G225"/>
  <c r="F225"/>
  <c r="E225"/>
  <c r="U224"/>
  <c r="T224"/>
  <c r="S224"/>
  <c r="P224"/>
  <c r="O224"/>
  <c r="N224"/>
  <c r="K224"/>
  <c r="J224"/>
  <c r="I224"/>
  <c r="G224"/>
  <c r="F224"/>
  <c r="E224"/>
  <c r="U223"/>
  <c r="T223"/>
  <c r="S223"/>
  <c r="P223"/>
  <c r="O223"/>
  <c r="N223"/>
  <c r="K223"/>
  <c r="J223"/>
  <c r="I223"/>
  <c r="G223"/>
  <c r="F223"/>
  <c r="E223"/>
  <c r="U222"/>
  <c r="T222"/>
  <c r="S222"/>
  <c r="P222"/>
  <c r="O222"/>
  <c r="N222"/>
  <c r="K222"/>
  <c r="J222"/>
  <c r="I222"/>
  <c r="G222"/>
  <c r="F222"/>
  <c r="E222"/>
  <c r="U220"/>
  <c r="T220"/>
  <c r="S220"/>
  <c r="P220"/>
  <c r="O220"/>
  <c r="N220"/>
  <c r="K220"/>
  <c r="J220"/>
  <c r="I220"/>
  <c r="G220"/>
  <c r="F220"/>
  <c r="E220"/>
  <c r="U219"/>
  <c r="T219"/>
  <c r="S219"/>
  <c r="P219"/>
  <c r="O219"/>
  <c r="N219"/>
  <c r="K219"/>
  <c r="J219"/>
  <c r="I219"/>
  <c r="G219"/>
  <c r="F219"/>
  <c r="E219"/>
  <c r="U218"/>
  <c r="T218"/>
  <c r="S218"/>
  <c r="P218"/>
  <c r="O218"/>
  <c r="N218"/>
  <c r="K218"/>
  <c r="J218"/>
  <c r="I218"/>
  <c r="G218"/>
  <c r="F218"/>
  <c r="E218"/>
  <c r="U217"/>
  <c r="T217"/>
  <c r="S217"/>
  <c r="P217"/>
  <c r="O217"/>
  <c r="N217"/>
  <c r="K217"/>
  <c r="J217"/>
  <c r="I217"/>
  <c r="G217"/>
  <c r="F217"/>
  <c r="E217"/>
  <c r="U215"/>
  <c r="T215"/>
  <c r="S215"/>
  <c r="P215"/>
  <c r="O215"/>
  <c r="N215"/>
  <c r="K215"/>
  <c r="J215"/>
  <c r="I215"/>
  <c r="G215"/>
  <c r="F215"/>
  <c r="E215"/>
  <c r="U214"/>
  <c r="T214"/>
  <c r="S214"/>
  <c r="P214"/>
  <c r="O214"/>
  <c r="N214"/>
  <c r="K214"/>
  <c r="J214"/>
  <c r="I214"/>
  <c r="G214"/>
  <c r="F214"/>
  <c r="E214"/>
  <c r="U213"/>
  <c r="T213"/>
  <c r="S213"/>
  <c r="P213"/>
  <c r="O213"/>
  <c r="N213"/>
  <c r="K213"/>
  <c r="J213"/>
  <c r="I213"/>
  <c r="G213"/>
  <c r="F213"/>
  <c r="E213"/>
  <c r="U212"/>
  <c r="T212"/>
  <c r="S212"/>
  <c r="P212"/>
  <c r="O212"/>
  <c r="N212"/>
  <c r="K212"/>
  <c r="J212"/>
  <c r="I212"/>
  <c r="G212"/>
  <c r="F212"/>
  <c r="E212"/>
  <c r="U206"/>
  <c r="T206"/>
  <c r="S206"/>
  <c r="P206"/>
  <c r="Q206" s="1"/>
  <c r="O206"/>
  <c r="N206"/>
  <c r="K206"/>
  <c r="J206"/>
  <c r="I206"/>
  <c r="G206"/>
  <c r="F206"/>
  <c r="E206"/>
  <c r="U204"/>
  <c r="T204"/>
  <c r="S204"/>
  <c r="P204"/>
  <c r="O204"/>
  <c r="N204"/>
  <c r="K204"/>
  <c r="J204"/>
  <c r="I204"/>
  <c r="G204"/>
  <c r="F204"/>
  <c r="E204"/>
  <c r="U203"/>
  <c r="T203"/>
  <c r="S203"/>
  <c r="P203"/>
  <c r="O203"/>
  <c r="N203"/>
  <c r="K203"/>
  <c r="J203"/>
  <c r="I203"/>
  <c r="G203"/>
  <c r="F203"/>
  <c r="E203"/>
  <c r="U202"/>
  <c r="T202"/>
  <c r="S202"/>
  <c r="P202"/>
  <c r="O202"/>
  <c r="N202"/>
  <c r="K202"/>
  <c r="J202"/>
  <c r="I202"/>
  <c r="G202"/>
  <c r="F202"/>
  <c r="E202"/>
  <c r="U201"/>
  <c r="T201"/>
  <c r="S201"/>
  <c r="P201"/>
  <c r="O201"/>
  <c r="N201"/>
  <c r="K201"/>
  <c r="J201"/>
  <c r="I201"/>
  <c r="G201"/>
  <c r="F201"/>
  <c r="E201"/>
  <c r="U200"/>
  <c r="T200"/>
  <c r="S200"/>
  <c r="P200"/>
  <c r="O200"/>
  <c r="N200"/>
  <c r="K200"/>
  <c r="J200"/>
  <c r="I200"/>
  <c r="G200"/>
  <c r="F200"/>
  <c r="E200"/>
  <c r="U199"/>
  <c r="T199"/>
  <c r="S199"/>
  <c r="P199"/>
  <c r="O199"/>
  <c r="N199"/>
  <c r="K199"/>
  <c r="J199"/>
  <c r="I199"/>
  <c r="G199"/>
  <c r="F199"/>
  <c r="E199"/>
  <c r="U198"/>
  <c r="T198"/>
  <c r="S198"/>
  <c r="P198"/>
  <c r="O198"/>
  <c r="N198"/>
  <c r="K198"/>
  <c r="J198"/>
  <c r="I198"/>
  <c r="G198"/>
  <c r="F198"/>
  <c r="E198"/>
  <c r="U197"/>
  <c r="T197"/>
  <c r="S197"/>
  <c r="P197"/>
  <c r="O197"/>
  <c r="N197"/>
  <c r="K197"/>
  <c r="J197"/>
  <c r="I197"/>
  <c r="G197"/>
  <c r="F197"/>
  <c r="E197"/>
  <c r="U196"/>
  <c r="T196"/>
  <c r="S196"/>
  <c r="P196"/>
  <c r="O196"/>
  <c r="N196"/>
  <c r="K196"/>
  <c r="J196"/>
  <c r="L196" s="1"/>
  <c r="I196"/>
  <c r="G196"/>
  <c r="F196"/>
  <c r="E196"/>
  <c r="U195"/>
  <c r="T195"/>
  <c r="S195"/>
  <c r="P195"/>
  <c r="O195"/>
  <c r="N195"/>
  <c r="K195"/>
  <c r="J195"/>
  <c r="I195"/>
  <c r="G195"/>
  <c r="F195"/>
  <c r="E195"/>
  <c r="H195" s="1"/>
  <c r="U194"/>
  <c r="T194"/>
  <c r="S194"/>
  <c r="P194"/>
  <c r="O194"/>
  <c r="N194"/>
  <c r="K194"/>
  <c r="J194"/>
  <c r="I194"/>
  <c r="G194"/>
  <c r="F194"/>
  <c r="E194"/>
  <c r="U193"/>
  <c r="T193"/>
  <c r="S193"/>
  <c r="P193"/>
  <c r="O193"/>
  <c r="N193"/>
  <c r="K193"/>
  <c r="J193"/>
  <c r="I193"/>
  <c r="G193"/>
  <c r="F193"/>
  <c r="E193"/>
  <c r="U192"/>
  <c r="T192"/>
  <c r="S192"/>
  <c r="P192"/>
  <c r="O192"/>
  <c r="N192"/>
  <c r="K192"/>
  <c r="J192"/>
  <c r="I192"/>
  <c r="G192"/>
  <c r="F192"/>
  <c r="E192"/>
  <c r="U191"/>
  <c r="T191"/>
  <c r="S191"/>
  <c r="P191"/>
  <c r="O191"/>
  <c r="N191"/>
  <c r="K191"/>
  <c r="J191"/>
  <c r="I191"/>
  <c r="G191"/>
  <c r="F191"/>
  <c r="E191"/>
  <c r="U190"/>
  <c r="T190"/>
  <c r="S190"/>
  <c r="P190"/>
  <c r="O190"/>
  <c r="N190"/>
  <c r="K190"/>
  <c r="J190"/>
  <c r="I190"/>
  <c r="G190"/>
  <c r="F190"/>
  <c r="E190"/>
  <c r="U189"/>
  <c r="T189"/>
  <c r="S189"/>
  <c r="P189"/>
  <c r="O189"/>
  <c r="N189"/>
  <c r="K189"/>
  <c r="J189"/>
  <c r="I189"/>
  <c r="G189"/>
  <c r="F189"/>
  <c r="E189"/>
  <c r="U184"/>
  <c r="T184"/>
  <c r="S184"/>
  <c r="P184"/>
  <c r="O184"/>
  <c r="N184"/>
  <c r="K184"/>
  <c r="J184"/>
  <c r="I184"/>
  <c r="G184"/>
  <c r="F184"/>
  <c r="E184"/>
  <c r="U179"/>
  <c r="T179"/>
  <c r="S179"/>
  <c r="P179"/>
  <c r="O179"/>
  <c r="N179"/>
  <c r="K179"/>
  <c r="J179"/>
  <c r="I179"/>
  <c r="G179"/>
  <c r="F179"/>
  <c r="E179"/>
  <c r="U178"/>
  <c r="T178"/>
  <c r="S178"/>
  <c r="P178"/>
  <c r="O178"/>
  <c r="N178"/>
  <c r="K178"/>
  <c r="J178"/>
  <c r="I178"/>
  <c r="G178"/>
  <c r="F178"/>
  <c r="U177"/>
  <c r="T177"/>
  <c r="S177"/>
  <c r="P177"/>
  <c r="O177"/>
  <c r="N177"/>
  <c r="K177"/>
  <c r="J177"/>
  <c r="I177"/>
  <c r="G177"/>
  <c r="F177"/>
  <c r="U175"/>
  <c r="T175"/>
  <c r="S175"/>
  <c r="P175"/>
  <c r="O175"/>
  <c r="N175"/>
  <c r="K175"/>
  <c r="J175"/>
  <c r="I175"/>
  <c r="G175"/>
  <c r="F175"/>
  <c r="E175"/>
  <c r="U174"/>
  <c r="T174"/>
  <c r="S174"/>
  <c r="P174"/>
  <c r="O174"/>
  <c r="N174"/>
  <c r="K174"/>
  <c r="J174"/>
  <c r="I174"/>
  <c r="G174"/>
  <c r="F174"/>
  <c r="E174"/>
  <c r="U173"/>
  <c r="T173"/>
  <c r="S173"/>
  <c r="P173"/>
  <c r="O173"/>
  <c r="N173"/>
  <c r="K173"/>
  <c r="J173"/>
  <c r="I173"/>
  <c r="G173"/>
  <c r="F173"/>
  <c r="E173"/>
  <c r="U171"/>
  <c r="T171"/>
  <c r="S171"/>
  <c r="P171"/>
  <c r="O171"/>
  <c r="N171"/>
  <c r="K171"/>
  <c r="J171"/>
  <c r="I171"/>
  <c r="G171"/>
  <c r="F171"/>
  <c r="E171"/>
  <c r="U169"/>
  <c r="T169"/>
  <c r="S169"/>
  <c r="P169"/>
  <c r="O169"/>
  <c r="N169"/>
  <c r="K169"/>
  <c r="J169"/>
  <c r="I169"/>
  <c r="G169"/>
  <c r="F169"/>
  <c r="E169"/>
  <c r="U166"/>
  <c r="T166"/>
  <c r="S166"/>
  <c r="P166"/>
  <c r="O166"/>
  <c r="N166"/>
  <c r="K166"/>
  <c r="J166"/>
  <c r="I166"/>
  <c r="U162"/>
  <c r="T162"/>
  <c r="S162"/>
  <c r="P162"/>
  <c r="O162"/>
  <c r="N162"/>
  <c r="K162"/>
  <c r="J162"/>
  <c r="I162"/>
  <c r="G162"/>
  <c r="F162"/>
  <c r="E162"/>
  <c r="U161"/>
  <c r="T161"/>
  <c r="S161"/>
  <c r="P161"/>
  <c r="O161"/>
  <c r="N161"/>
  <c r="K161"/>
  <c r="J161"/>
  <c r="I161"/>
  <c r="I160" s="1"/>
  <c r="G161"/>
  <c r="F161"/>
  <c r="E161"/>
  <c r="U61"/>
  <c r="T61"/>
  <c r="S61"/>
  <c r="P61"/>
  <c r="O61"/>
  <c r="N61"/>
  <c r="K61"/>
  <c r="J61"/>
  <c r="I61"/>
  <c r="G61"/>
  <c r="F61"/>
  <c r="E61"/>
  <c r="U52"/>
  <c r="V52" s="1"/>
  <c r="T52"/>
  <c r="S52"/>
  <c r="P52"/>
  <c r="O52"/>
  <c r="N52"/>
  <c r="K52"/>
  <c r="J52"/>
  <c r="I52"/>
  <c r="G52"/>
  <c r="F52"/>
  <c r="E52"/>
  <c r="U43"/>
  <c r="T43"/>
  <c r="S43"/>
  <c r="P43"/>
  <c r="O43"/>
  <c r="N43"/>
  <c r="K43"/>
  <c r="J43"/>
  <c r="I43"/>
  <c r="G43"/>
  <c r="F43"/>
  <c r="E43"/>
  <c r="U34"/>
  <c r="T34"/>
  <c r="S34"/>
  <c r="P34"/>
  <c r="O34"/>
  <c r="N34"/>
  <c r="K34"/>
  <c r="J34"/>
  <c r="I34"/>
  <c r="G34"/>
  <c r="F34"/>
  <c r="E34"/>
  <c r="U14"/>
  <c r="T14"/>
  <c r="S14"/>
  <c r="P14"/>
  <c r="O14"/>
  <c r="N14"/>
  <c r="K14"/>
  <c r="J14"/>
  <c r="I14"/>
  <c r="G14"/>
  <c r="F14"/>
  <c r="E14"/>
  <c r="V355"/>
  <c r="Q355"/>
  <c r="L355"/>
  <c r="H355"/>
  <c r="V354"/>
  <c r="Q354"/>
  <c r="L354"/>
  <c r="M354" s="1"/>
  <c r="H354"/>
  <c r="V353"/>
  <c r="W353" s="1"/>
  <c r="Q353"/>
  <c r="L353"/>
  <c r="H353"/>
  <c r="V352"/>
  <c r="Q352"/>
  <c r="L352"/>
  <c r="H352"/>
  <c r="V351"/>
  <c r="Q351"/>
  <c r="L351"/>
  <c r="H351"/>
  <c r="U350"/>
  <c r="T350"/>
  <c r="S350"/>
  <c r="P350"/>
  <c r="O350"/>
  <c r="N350"/>
  <c r="K350"/>
  <c r="J350"/>
  <c r="I350"/>
  <c r="G350"/>
  <c r="F350"/>
  <c r="E350"/>
  <c r="V349"/>
  <c r="W349" s="1"/>
  <c r="Q349"/>
  <c r="L349"/>
  <c r="H349"/>
  <c r="V348"/>
  <c r="Q348"/>
  <c r="W348" s="1"/>
  <c r="L348"/>
  <c r="H348"/>
  <c r="V347"/>
  <c r="W347" s="1"/>
  <c r="Q347"/>
  <c r="L347"/>
  <c r="H347"/>
  <c r="V341"/>
  <c r="Q341"/>
  <c r="L341"/>
  <c r="H341"/>
  <c r="V339"/>
  <c r="Q339"/>
  <c r="L339"/>
  <c r="H339"/>
  <c r="V338"/>
  <c r="Q338"/>
  <c r="L338"/>
  <c r="H338"/>
  <c r="M338" s="1"/>
  <c r="V337"/>
  <c r="Q337"/>
  <c r="L337"/>
  <c r="H337"/>
  <c r="V336"/>
  <c r="Q336"/>
  <c r="L336"/>
  <c r="H336"/>
  <c r="V335"/>
  <c r="Q335"/>
  <c r="L335"/>
  <c r="H335"/>
  <c r="V334"/>
  <c r="Q334"/>
  <c r="L334"/>
  <c r="H334"/>
  <c r="V333"/>
  <c r="Q333"/>
  <c r="L333"/>
  <c r="H333"/>
  <c r="V332"/>
  <c r="Q332"/>
  <c r="L332"/>
  <c r="H332"/>
  <c r="M332" s="1"/>
  <c r="V331"/>
  <c r="Q331"/>
  <c r="L331"/>
  <c r="H331"/>
  <c r="V330"/>
  <c r="Q330"/>
  <c r="L330"/>
  <c r="H330"/>
  <c r="V329"/>
  <c r="Q329"/>
  <c r="L329"/>
  <c r="H329"/>
  <c r="V328"/>
  <c r="Q328"/>
  <c r="L328"/>
  <c r="H328"/>
  <c r="V327"/>
  <c r="Q327"/>
  <c r="L327"/>
  <c r="H327"/>
  <c r="L326"/>
  <c r="G323"/>
  <c r="V325"/>
  <c r="Q325"/>
  <c r="L325"/>
  <c r="H325"/>
  <c r="V324"/>
  <c r="Q324"/>
  <c r="L324"/>
  <c r="H324"/>
  <c r="T323"/>
  <c r="F323"/>
  <c r="V322"/>
  <c r="Q322"/>
  <c r="L322"/>
  <c r="H322"/>
  <c r="V321"/>
  <c r="Q321"/>
  <c r="L321"/>
  <c r="H321"/>
  <c r="V319"/>
  <c r="Q319"/>
  <c r="L319"/>
  <c r="H319"/>
  <c r="V313"/>
  <c r="Q313"/>
  <c r="L313"/>
  <c r="H313"/>
  <c r="V312"/>
  <c r="Q312"/>
  <c r="W312" s="1"/>
  <c r="L312"/>
  <c r="H312"/>
  <c r="V300"/>
  <c r="K294"/>
  <c r="S294"/>
  <c r="U284"/>
  <c r="I284"/>
  <c r="H273"/>
  <c r="V271"/>
  <c r="Q271"/>
  <c r="L271"/>
  <c r="F269"/>
  <c r="V268"/>
  <c r="U264"/>
  <c r="V255"/>
  <c r="H240"/>
  <c r="T216"/>
  <c r="G216"/>
  <c r="T211"/>
  <c r="P211"/>
  <c r="I211"/>
  <c r="N211"/>
  <c r="V206"/>
  <c r="Q200"/>
  <c r="H200"/>
  <c r="V196"/>
  <c r="H192"/>
  <c r="V189"/>
  <c r="L175"/>
  <c r="U172"/>
  <c r="K172"/>
  <c r="J160"/>
  <c r="P160"/>
  <c r="X109"/>
  <c r="X108"/>
  <c r="X107"/>
  <c r="X106"/>
  <c r="X105"/>
  <c r="X104"/>
  <c r="X103"/>
  <c r="X102"/>
  <c r="X101"/>
  <c r="X100"/>
  <c r="X99"/>
  <c r="X98"/>
  <c r="V94"/>
  <c r="Q94"/>
  <c r="L94"/>
  <c r="H94"/>
  <c r="V88"/>
  <c r="Q88"/>
  <c r="L88"/>
  <c r="H88"/>
  <c r="R77"/>
  <c r="M77"/>
  <c r="U68"/>
  <c r="T68"/>
  <c r="S68"/>
  <c r="P68"/>
  <c r="O68"/>
  <c r="N68"/>
  <c r="K68"/>
  <c r="J68"/>
  <c r="I68"/>
  <c r="G68"/>
  <c r="F68"/>
  <c r="E68"/>
  <c r="V67"/>
  <c r="Q67"/>
  <c r="L67"/>
  <c r="H67"/>
  <c r="U66"/>
  <c r="T66"/>
  <c r="S66"/>
  <c r="P66"/>
  <c r="O66"/>
  <c r="N66"/>
  <c r="K66"/>
  <c r="J66"/>
  <c r="I66"/>
  <c r="V65"/>
  <c r="V66" s="1"/>
  <c r="Q65"/>
  <c r="Q66" s="1"/>
  <c r="L65"/>
  <c r="L66" s="1"/>
  <c r="H65"/>
  <c r="V64"/>
  <c r="Q64"/>
  <c r="L64"/>
  <c r="H64"/>
  <c r="M64" s="1"/>
  <c r="U63"/>
  <c r="T63"/>
  <c r="S63"/>
  <c r="P63"/>
  <c r="O63"/>
  <c r="N63"/>
  <c r="K63"/>
  <c r="J63"/>
  <c r="I63"/>
  <c r="G63"/>
  <c r="F63"/>
  <c r="E63"/>
  <c r="V62"/>
  <c r="V63" s="1"/>
  <c r="Q62"/>
  <c r="L62"/>
  <c r="H62"/>
  <c r="H63" s="1"/>
  <c r="U59"/>
  <c r="T59"/>
  <c r="S59"/>
  <c r="P59"/>
  <c r="O59"/>
  <c r="N59"/>
  <c r="K59"/>
  <c r="J59"/>
  <c r="I59"/>
  <c r="G59"/>
  <c r="F59"/>
  <c r="H59" s="1"/>
  <c r="E59"/>
  <c r="V58"/>
  <c r="Q58"/>
  <c r="L58"/>
  <c r="H58"/>
  <c r="U57"/>
  <c r="T57"/>
  <c r="S57"/>
  <c r="P57"/>
  <c r="O57"/>
  <c r="N57"/>
  <c r="K57"/>
  <c r="J57"/>
  <c r="I57"/>
  <c r="V56"/>
  <c r="Q56"/>
  <c r="Q57" s="1"/>
  <c r="L56"/>
  <c r="L57" s="1"/>
  <c r="H56"/>
  <c r="V55"/>
  <c r="Q55"/>
  <c r="L55"/>
  <c r="H55"/>
  <c r="U54"/>
  <c r="T54"/>
  <c r="S54"/>
  <c r="P54"/>
  <c r="O54"/>
  <c r="N54"/>
  <c r="K54"/>
  <c r="J54"/>
  <c r="I54"/>
  <c r="G54"/>
  <c r="F54"/>
  <c r="E54"/>
  <c r="V53"/>
  <c r="V54" s="1"/>
  <c r="Q53"/>
  <c r="L53"/>
  <c r="L54" s="1"/>
  <c r="H53"/>
  <c r="F25"/>
  <c r="V49"/>
  <c r="Q49"/>
  <c r="L49"/>
  <c r="H49"/>
  <c r="U48"/>
  <c r="T48"/>
  <c r="S48"/>
  <c r="P48"/>
  <c r="O48"/>
  <c r="N48"/>
  <c r="K48"/>
  <c r="J48"/>
  <c r="I48"/>
  <c r="V47"/>
  <c r="V48" s="1"/>
  <c r="Q47"/>
  <c r="L47"/>
  <c r="L48" s="1"/>
  <c r="H47"/>
  <c r="U46"/>
  <c r="U50" s="1"/>
  <c r="T46"/>
  <c r="T50" s="1"/>
  <c r="S46"/>
  <c r="S50" s="1"/>
  <c r="P46"/>
  <c r="O46"/>
  <c r="N46"/>
  <c r="N50" s="1"/>
  <c r="K46"/>
  <c r="J46"/>
  <c r="J50" s="1"/>
  <c r="I46"/>
  <c r="I28" s="1"/>
  <c r="G46"/>
  <c r="G50" s="1"/>
  <c r="F46"/>
  <c r="F50" s="1"/>
  <c r="E46"/>
  <c r="U45"/>
  <c r="T45"/>
  <c r="S45"/>
  <c r="P45"/>
  <c r="O45"/>
  <c r="N45"/>
  <c r="K45"/>
  <c r="J45"/>
  <c r="I45"/>
  <c r="G45"/>
  <c r="F45"/>
  <c r="E45"/>
  <c r="V44"/>
  <c r="V45" s="1"/>
  <c r="Q44"/>
  <c r="L44"/>
  <c r="H44"/>
  <c r="H45" s="1"/>
  <c r="U41"/>
  <c r="T41"/>
  <c r="S41"/>
  <c r="P41"/>
  <c r="O41"/>
  <c r="N41"/>
  <c r="K41"/>
  <c r="J41"/>
  <c r="I41"/>
  <c r="V37"/>
  <c r="Q37"/>
  <c r="L37"/>
  <c r="G37"/>
  <c r="G41" s="1"/>
  <c r="F37"/>
  <c r="F41" s="1"/>
  <c r="E37"/>
  <c r="U36"/>
  <c r="T36"/>
  <c r="S36"/>
  <c r="P36"/>
  <c r="O36"/>
  <c r="N36"/>
  <c r="K36"/>
  <c r="J36"/>
  <c r="I36"/>
  <c r="G36"/>
  <c r="F36"/>
  <c r="E36"/>
  <c r="V35"/>
  <c r="V36" s="1"/>
  <c r="Q35"/>
  <c r="Q36" s="1"/>
  <c r="L35"/>
  <c r="L36" s="1"/>
  <c r="H35"/>
  <c r="H36" s="1"/>
  <c r="K25"/>
  <c r="H34"/>
  <c r="U31"/>
  <c r="T31"/>
  <c r="S31"/>
  <c r="P31"/>
  <c r="O31"/>
  <c r="N31"/>
  <c r="K31"/>
  <c r="J31"/>
  <c r="I31"/>
  <c r="G31"/>
  <c r="F31"/>
  <c r="E31"/>
  <c r="U29"/>
  <c r="U30" s="1"/>
  <c r="T29"/>
  <c r="T30" s="1"/>
  <c r="S29"/>
  <c r="P29"/>
  <c r="P30" s="1"/>
  <c r="O29"/>
  <c r="O30" s="1"/>
  <c r="N29"/>
  <c r="K29"/>
  <c r="J29"/>
  <c r="J30" s="1"/>
  <c r="I29"/>
  <c r="I30" s="1"/>
  <c r="G29"/>
  <c r="G30" s="1"/>
  <c r="F29"/>
  <c r="F30" s="1"/>
  <c r="E29"/>
  <c r="U26"/>
  <c r="U27" s="1"/>
  <c r="T26"/>
  <c r="T27" s="1"/>
  <c r="S26"/>
  <c r="P26"/>
  <c r="P27" s="1"/>
  <c r="O26"/>
  <c r="O27" s="1"/>
  <c r="N26"/>
  <c r="N27" s="1"/>
  <c r="K26"/>
  <c r="K27" s="1"/>
  <c r="J26"/>
  <c r="J27" s="1"/>
  <c r="I26"/>
  <c r="G26"/>
  <c r="G27" s="1"/>
  <c r="F26"/>
  <c r="F27" s="1"/>
  <c r="E26"/>
  <c r="V23"/>
  <c r="Q23"/>
  <c r="L23"/>
  <c r="H23"/>
  <c r="U21"/>
  <c r="U22" s="1"/>
  <c r="T21"/>
  <c r="T22" s="1"/>
  <c r="S21"/>
  <c r="S22" s="1"/>
  <c r="P21"/>
  <c r="O21"/>
  <c r="N21"/>
  <c r="K21"/>
  <c r="K22" s="1"/>
  <c r="J21"/>
  <c r="J22" s="1"/>
  <c r="I21"/>
  <c r="G21"/>
  <c r="F21"/>
  <c r="E21"/>
  <c r="V17"/>
  <c r="Q17"/>
  <c r="W17" s="1"/>
  <c r="L17"/>
  <c r="H17"/>
  <c r="X16"/>
  <c r="AC16" s="1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C7"/>
  <c r="AE257" i="2"/>
  <c r="AQ254"/>
  <c r="AE254"/>
  <c r="AJ254" s="1"/>
  <c r="AQ252"/>
  <c r="AQ251"/>
  <c r="AJ251"/>
  <c r="V251"/>
  <c r="Q251"/>
  <c r="L251"/>
  <c r="H251"/>
  <c r="AQ250"/>
  <c r="AJ250"/>
  <c r="V250"/>
  <c r="Q250"/>
  <c r="L250"/>
  <c r="H250"/>
  <c r="AQ249"/>
  <c r="AJ249"/>
  <c r="V249"/>
  <c r="Q249"/>
  <c r="L249"/>
  <c r="H249"/>
  <c r="AQ248"/>
  <c r="AJ248"/>
  <c r="V248"/>
  <c r="Q248"/>
  <c r="L248"/>
  <c r="H248"/>
  <c r="AQ244"/>
  <c r="AE244"/>
  <c r="AJ244" s="1"/>
  <c r="AQ243"/>
  <c r="AN243"/>
  <c r="AM243"/>
  <c r="AF243"/>
  <c r="AE243"/>
  <c r="AG231" s="1"/>
  <c r="AB242"/>
  <c r="AB241"/>
  <c r="AB240"/>
  <c r="AB239"/>
  <c r="AB238"/>
  <c r="AB237"/>
  <c r="AB236"/>
  <c r="AB235"/>
  <c r="AB234"/>
  <c r="AB233"/>
  <c r="AQ232"/>
  <c r="AN232"/>
  <c r="AM232"/>
  <c r="AJ232"/>
  <c r="AF232"/>
  <c r="U232"/>
  <c r="T232"/>
  <c r="S232"/>
  <c r="P232"/>
  <c r="O232"/>
  <c r="N232"/>
  <c r="K232"/>
  <c r="J232"/>
  <c r="I232"/>
  <c r="G232"/>
  <c r="F232"/>
  <c r="E232"/>
  <c r="AQ231"/>
  <c r="AN231"/>
  <c r="AM231"/>
  <c r="AJ231"/>
  <c r="AF231"/>
  <c r="AQ230"/>
  <c r="AJ230"/>
  <c r="V230"/>
  <c r="Q230"/>
  <c r="L230"/>
  <c r="H230"/>
  <c r="AQ229"/>
  <c r="AJ229"/>
  <c r="V229"/>
  <c r="Q229"/>
  <c r="W229" s="1"/>
  <c r="L229"/>
  <c r="H229"/>
  <c r="AQ228"/>
  <c r="AJ228"/>
  <c r="V228"/>
  <c r="Q228"/>
  <c r="L228"/>
  <c r="H228"/>
  <c r="M228" s="1"/>
  <c r="AQ227"/>
  <c r="AJ227"/>
  <c r="V227"/>
  <c r="Q227"/>
  <c r="L227"/>
  <c r="H227"/>
  <c r="AQ226"/>
  <c r="AJ226"/>
  <c r="V226"/>
  <c r="Q226"/>
  <c r="L226"/>
  <c r="H226"/>
  <c r="AQ225"/>
  <c r="AJ225"/>
  <c r="V225"/>
  <c r="Q225"/>
  <c r="W225" s="1"/>
  <c r="L225"/>
  <c r="H225"/>
  <c r="AQ224"/>
  <c r="AJ224"/>
  <c r="U224"/>
  <c r="T224"/>
  <c r="S224"/>
  <c r="P224"/>
  <c r="O224"/>
  <c r="N224"/>
  <c r="K224"/>
  <c r="J224"/>
  <c r="I224"/>
  <c r="G224"/>
  <c r="F224"/>
  <c r="E224"/>
  <c r="AQ223"/>
  <c r="AJ223"/>
  <c r="V223"/>
  <c r="Q223"/>
  <c r="L223"/>
  <c r="H223"/>
  <c r="M223" s="1"/>
  <c r="AQ222"/>
  <c r="AJ222"/>
  <c r="V222"/>
  <c r="Q222"/>
  <c r="L222"/>
  <c r="H222"/>
  <c r="AQ221"/>
  <c r="AJ221"/>
  <c r="V221"/>
  <c r="Q221"/>
  <c r="L221"/>
  <c r="H221"/>
  <c r="AQ220"/>
  <c r="AJ220"/>
  <c r="V220"/>
  <c r="Q220"/>
  <c r="L220"/>
  <c r="H220"/>
  <c r="AQ219"/>
  <c r="AJ219"/>
  <c r="V219"/>
  <c r="Q219"/>
  <c r="L219"/>
  <c r="H219"/>
  <c r="AQ218"/>
  <c r="AJ218"/>
  <c r="V218"/>
  <c r="Q218"/>
  <c r="L218"/>
  <c r="H218"/>
  <c r="AQ217"/>
  <c r="AJ217"/>
  <c r="V217"/>
  <c r="Q217"/>
  <c r="L217"/>
  <c r="H217"/>
  <c r="AQ216"/>
  <c r="AJ216"/>
  <c r="V216"/>
  <c r="Q216"/>
  <c r="L216"/>
  <c r="H216"/>
  <c r="AQ215"/>
  <c r="AJ215"/>
  <c r="V215"/>
  <c r="Q215"/>
  <c r="L215"/>
  <c r="H215"/>
  <c r="AQ214"/>
  <c r="AJ214"/>
  <c r="U214"/>
  <c r="T214"/>
  <c r="S214"/>
  <c r="P214"/>
  <c r="O214"/>
  <c r="N214"/>
  <c r="K214"/>
  <c r="J214"/>
  <c r="I214"/>
  <c r="G214"/>
  <c r="F214"/>
  <c r="E214"/>
  <c r="AQ213"/>
  <c r="AJ213"/>
  <c r="V213"/>
  <c r="Q213"/>
  <c r="L213"/>
  <c r="H213"/>
  <c r="AQ212"/>
  <c r="AJ212"/>
  <c r="V212"/>
  <c r="Q212"/>
  <c r="L212"/>
  <c r="H212"/>
  <c r="AQ211"/>
  <c r="AJ211"/>
  <c r="V211"/>
  <c r="Q211"/>
  <c r="L211"/>
  <c r="H211"/>
  <c r="AQ210"/>
  <c r="AJ210"/>
  <c r="V210"/>
  <c r="Q210"/>
  <c r="L210"/>
  <c r="H210"/>
  <c r="AQ209"/>
  <c r="AJ209"/>
  <c r="V209"/>
  <c r="Q209"/>
  <c r="L209"/>
  <c r="H209"/>
  <c r="AQ208"/>
  <c r="AJ208"/>
  <c r="V208"/>
  <c r="Q208"/>
  <c r="L208"/>
  <c r="H208"/>
  <c r="AQ207"/>
  <c r="AJ207"/>
  <c r="V207"/>
  <c r="Q207"/>
  <c r="L207"/>
  <c r="H207"/>
  <c r="AQ206"/>
  <c r="AJ206"/>
  <c r="V206"/>
  <c r="Q206"/>
  <c r="L206"/>
  <c r="H206"/>
  <c r="AQ205"/>
  <c r="AJ205"/>
  <c r="U205"/>
  <c r="T205"/>
  <c r="S205"/>
  <c r="P205"/>
  <c r="O205"/>
  <c r="N205"/>
  <c r="K205"/>
  <c r="J205"/>
  <c r="I205"/>
  <c r="G205"/>
  <c r="F205"/>
  <c r="E205"/>
  <c r="AQ204"/>
  <c r="AJ204"/>
  <c r="V204"/>
  <c r="Q204"/>
  <c r="L204"/>
  <c r="H204"/>
  <c r="AQ203"/>
  <c r="AJ203"/>
  <c r="V203"/>
  <c r="Q203"/>
  <c r="L203"/>
  <c r="H203"/>
  <c r="AQ202"/>
  <c r="AJ202"/>
  <c r="V202"/>
  <c r="Q202"/>
  <c r="L202"/>
  <c r="H202"/>
  <c r="AQ201"/>
  <c r="AJ201"/>
  <c r="V201"/>
  <c r="Q201"/>
  <c r="L201"/>
  <c r="H201"/>
  <c r="AQ200"/>
  <c r="AJ200"/>
  <c r="V200"/>
  <c r="Q200"/>
  <c r="L200"/>
  <c r="H200"/>
  <c r="AQ199"/>
  <c r="AJ199"/>
  <c r="U199"/>
  <c r="T199"/>
  <c r="S199"/>
  <c r="P199"/>
  <c r="O199"/>
  <c r="N199"/>
  <c r="K199"/>
  <c r="J199"/>
  <c r="I199"/>
  <c r="G199"/>
  <c r="F199"/>
  <c r="E199"/>
  <c r="AQ198"/>
  <c r="AJ198"/>
  <c r="V198"/>
  <c r="Q198"/>
  <c r="L198"/>
  <c r="H198"/>
  <c r="AQ197"/>
  <c r="AJ197"/>
  <c r="V197"/>
  <c r="Q197"/>
  <c r="L197"/>
  <c r="H197"/>
  <c r="AQ196"/>
  <c r="AJ196"/>
  <c r="V196"/>
  <c r="Q196"/>
  <c r="L196"/>
  <c r="H196"/>
  <c r="AQ195"/>
  <c r="AJ195"/>
  <c r="V195"/>
  <c r="Q195"/>
  <c r="L195"/>
  <c r="H195"/>
  <c r="AQ194"/>
  <c r="AJ194"/>
  <c r="U194"/>
  <c r="T194"/>
  <c r="S194"/>
  <c r="P194"/>
  <c r="O194"/>
  <c r="N194"/>
  <c r="K194"/>
  <c r="J194"/>
  <c r="I194"/>
  <c r="G194"/>
  <c r="F194"/>
  <c r="E194"/>
  <c r="AQ193"/>
  <c r="AJ193"/>
  <c r="V193"/>
  <c r="Q193"/>
  <c r="L193"/>
  <c r="H193"/>
  <c r="AQ192"/>
  <c r="AJ192"/>
  <c r="V192"/>
  <c r="Q192"/>
  <c r="L192"/>
  <c r="H192"/>
  <c r="AQ191"/>
  <c r="AJ191"/>
  <c r="V191"/>
  <c r="Q191"/>
  <c r="L191"/>
  <c r="H191"/>
  <c r="AQ190"/>
  <c r="AJ190"/>
  <c r="V190"/>
  <c r="Q190"/>
  <c r="L190"/>
  <c r="H190"/>
  <c r="AQ189"/>
  <c r="AJ189"/>
  <c r="V189"/>
  <c r="Q189"/>
  <c r="L189"/>
  <c r="H189"/>
  <c r="AQ188"/>
  <c r="AJ188"/>
  <c r="V188"/>
  <c r="Q188"/>
  <c r="L188"/>
  <c r="H188"/>
  <c r="AQ187"/>
  <c r="AJ187"/>
  <c r="V187"/>
  <c r="Q187"/>
  <c r="L187"/>
  <c r="H187"/>
  <c r="AQ186"/>
  <c r="AJ186"/>
  <c r="V186"/>
  <c r="Q186"/>
  <c r="L186"/>
  <c r="H186"/>
  <c r="AQ185"/>
  <c r="AJ185"/>
  <c r="V185"/>
  <c r="Q185"/>
  <c r="L185"/>
  <c r="H185"/>
  <c r="AQ184"/>
  <c r="AN184"/>
  <c r="AM184"/>
  <c r="AJ184"/>
  <c r="AF184"/>
  <c r="AB183"/>
  <c r="AB182"/>
  <c r="AB181"/>
  <c r="AB180"/>
  <c r="AB179"/>
  <c r="AB178"/>
  <c r="AQ177"/>
  <c r="AJ177"/>
  <c r="V177"/>
  <c r="Q177"/>
  <c r="L177"/>
  <c r="H177"/>
  <c r="AQ176"/>
  <c r="AJ176"/>
  <c r="V176"/>
  <c r="Q176"/>
  <c r="L176"/>
  <c r="H176"/>
  <c r="AQ175"/>
  <c r="AJ175"/>
  <c r="U175"/>
  <c r="U239" i="4" s="1"/>
  <c r="T175" i="2"/>
  <c r="T239" i="4" s="1"/>
  <c r="S175" i="2"/>
  <c r="S239" i="4" s="1"/>
  <c r="P175" i="2"/>
  <c r="P239" i="4" s="1"/>
  <c r="O175" i="2"/>
  <c r="O239" i="4" s="1"/>
  <c r="N175" i="2"/>
  <c r="N239" i="4" s="1"/>
  <c r="K175" i="2"/>
  <c r="K239" i="4" s="1"/>
  <c r="J175" i="2"/>
  <c r="J239" i="4" s="1"/>
  <c r="I175" i="2"/>
  <c r="I239" i="4" s="1"/>
  <c r="H175" i="2"/>
  <c r="F239" i="4"/>
  <c r="E239"/>
  <c r="AQ174" i="2"/>
  <c r="AJ174"/>
  <c r="U174"/>
  <c r="U238" i="4" s="1"/>
  <c r="T174" i="2"/>
  <c r="S174"/>
  <c r="S238" i="4" s="1"/>
  <c r="P174" i="2"/>
  <c r="P238" i="4" s="1"/>
  <c r="O174" i="2"/>
  <c r="O238" i="4" s="1"/>
  <c r="N174" i="2"/>
  <c r="N238" i="4" s="1"/>
  <c r="K174" i="2"/>
  <c r="K238" i="4" s="1"/>
  <c r="J174" i="2"/>
  <c r="J238" i="4" s="1"/>
  <c r="I174" i="2"/>
  <c r="I238" i="4" s="1"/>
  <c r="H174" i="2"/>
  <c r="F238" i="4"/>
  <c r="E238"/>
  <c r="AQ173" i="2"/>
  <c r="AJ173"/>
  <c r="U173"/>
  <c r="T173"/>
  <c r="T237" i="4" s="1"/>
  <c r="S173" i="2"/>
  <c r="S237" i="4" s="1"/>
  <c r="P173" i="2"/>
  <c r="O173"/>
  <c r="O237" i="4" s="1"/>
  <c r="N173" i="2"/>
  <c r="N237" i="4" s="1"/>
  <c r="K173" i="2"/>
  <c r="K237" i="4" s="1"/>
  <c r="J173" i="2"/>
  <c r="J237" i="4" s="1"/>
  <c r="I173" i="2"/>
  <c r="I237" i="4" s="1"/>
  <c r="H173" i="2"/>
  <c r="G173" s="1"/>
  <c r="F237" i="4"/>
  <c r="AQ172" i="2"/>
  <c r="AJ172"/>
  <c r="U172"/>
  <c r="U236" i="4" s="1"/>
  <c r="T172" i="2"/>
  <c r="T236" i="4" s="1"/>
  <c r="S172" i="2"/>
  <c r="S236" i="4" s="1"/>
  <c r="P172" i="2"/>
  <c r="P236" i="4" s="1"/>
  <c r="O172" i="2"/>
  <c r="O236" i="4" s="1"/>
  <c r="N172" i="2"/>
  <c r="K172"/>
  <c r="J172"/>
  <c r="J236" i="4" s="1"/>
  <c r="I172" i="2"/>
  <c r="I236" i="4" s="1"/>
  <c r="H172" i="2"/>
  <c r="F236" i="4"/>
  <c r="E236"/>
  <c r="AQ171" i="2"/>
  <c r="AJ171"/>
  <c r="U171"/>
  <c r="U235" i="4" s="1"/>
  <c r="T171" i="2"/>
  <c r="T235" i="4" s="1"/>
  <c r="S171" i="2"/>
  <c r="S235" i="4" s="1"/>
  <c r="P171" i="2"/>
  <c r="P235" i="4" s="1"/>
  <c r="O171" i="2"/>
  <c r="O235" i="4" s="1"/>
  <c r="N171" i="2"/>
  <c r="N235" i="4" s="1"/>
  <c r="K171" i="2"/>
  <c r="K235" i="4" s="1"/>
  <c r="J171" i="2"/>
  <c r="I171"/>
  <c r="I235" i="4" s="1"/>
  <c r="H171" i="2"/>
  <c r="F235" i="4"/>
  <c r="E235"/>
  <c r="AQ170" i="2"/>
  <c r="AJ170"/>
  <c r="U170"/>
  <c r="U234" i="4" s="1"/>
  <c r="T170" i="2"/>
  <c r="S170"/>
  <c r="S234" i="4" s="1"/>
  <c r="P170" i="2"/>
  <c r="P234" i="4" s="1"/>
  <c r="O170" i="2"/>
  <c r="O234" i="4" s="1"/>
  <c r="N170" i="2"/>
  <c r="N234" i="4" s="1"/>
  <c r="K170" i="2"/>
  <c r="K234" i="4" s="1"/>
  <c r="J170" i="2"/>
  <c r="J234" i="4" s="1"/>
  <c r="I170" i="2"/>
  <c r="I234" i="4" s="1"/>
  <c r="H170" i="2"/>
  <c r="F234" i="4"/>
  <c r="E234"/>
  <c r="AQ169" i="2"/>
  <c r="AJ169"/>
  <c r="U169"/>
  <c r="U233" i="4" s="1"/>
  <c r="T169" i="2"/>
  <c r="T233" i="4" s="1"/>
  <c r="S169" i="2"/>
  <c r="S233" i="4" s="1"/>
  <c r="P169" i="2"/>
  <c r="O169"/>
  <c r="O233" i="4" s="1"/>
  <c r="N169" i="2"/>
  <c r="N233" i="4" s="1"/>
  <c r="K169" i="2"/>
  <c r="K233" i="4" s="1"/>
  <c r="J169" i="2"/>
  <c r="J233" i="4" s="1"/>
  <c r="I169" i="2"/>
  <c r="I233" i="4" s="1"/>
  <c r="H169" i="2"/>
  <c r="F233" i="4"/>
  <c r="AQ168" i="2"/>
  <c r="AJ168"/>
  <c r="U168"/>
  <c r="U232" i="4" s="1"/>
  <c r="T168" i="2"/>
  <c r="T232" i="4" s="1"/>
  <c r="S168" i="2"/>
  <c r="S232" i="4" s="1"/>
  <c r="P168" i="2"/>
  <c r="P232" i="4" s="1"/>
  <c r="O168" i="2"/>
  <c r="O232" i="4" s="1"/>
  <c r="N168" i="2"/>
  <c r="K168"/>
  <c r="K232" i="4" s="1"/>
  <c r="J168" i="2"/>
  <c r="J232" i="4" s="1"/>
  <c r="I168" i="2"/>
  <c r="I232" i="4" s="1"/>
  <c r="H168" i="2"/>
  <c r="F232" i="4"/>
  <c r="E232"/>
  <c r="AQ167" i="2"/>
  <c r="AJ167"/>
  <c r="U167"/>
  <c r="U231" i="4" s="1"/>
  <c r="T167" i="2"/>
  <c r="T231" i="4" s="1"/>
  <c r="S167" i="2"/>
  <c r="S231" i="4" s="1"/>
  <c r="P167" i="2"/>
  <c r="P231" i="4" s="1"/>
  <c r="O167" i="2"/>
  <c r="O231" i="4" s="1"/>
  <c r="N167" i="2"/>
  <c r="N231" i="4" s="1"/>
  <c r="K167" i="2"/>
  <c r="K231" i="4" s="1"/>
  <c r="J167" i="2"/>
  <c r="I167"/>
  <c r="I231" i="4" s="1"/>
  <c r="H167" i="2"/>
  <c r="F231" i="4"/>
  <c r="E231"/>
  <c r="AQ166" i="2"/>
  <c r="AJ166"/>
  <c r="U166"/>
  <c r="U230" i="4" s="1"/>
  <c r="T166" i="2"/>
  <c r="S166"/>
  <c r="S230" i="4" s="1"/>
  <c r="P166" i="2"/>
  <c r="P230" i="4" s="1"/>
  <c r="O166" i="2"/>
  <c r="O230" i="4" s="1"/>
  <c r="N166" i="2"/>
  <c r="N230" i="4" s="1"/>
  <c r="K166" i="2"/>
  <c r="K230" i="4" s="1"/>
  <c r="J166" i="2"/>
  <c r="J230" i="4" s="1"/>
  <c r="I166" i="2"/>
  <c r="I230" i="4" s="1"/>
  <c r="H166" i="2"/>
  <c r="F230" i="4"/>
  <c r="E230"/>
  <c r="AQ165" i="2"/>
  <c r="AJ165"/>
  <c r="AQ164"/>
  <c r="AJ164"/>
  <c r="V164"/>
  <c r="Q164"/>
  <c r="L164"/>
  <c r="M164" s="1"/>
  <c r="AQ163"/>
  <c r="AJ163"/>
  <c r="U163"/>
  <c r="U227" i="4" s="1"/>
  <c r="T163" i="2"/>
  <c r="T227" i="4" s="1"/>
  <c r="S163" i="2"/>
  <c r="S227" i="4" s="1"/>
  <c r="P163" i="2"/>
  <c r="P157" s="1"/>
  <c r="O163"/>
  <c r="O157" s="1"/>
  <c r="N163"/>
  <c r="N227" i="4" s="1"/>
  <c r="K163" i="2"/>
  <c r="K157" s="1"/>
  <c r="J163"/>
  <c r="J227" i="4" s="1"/>
  <c r="I163" i="2"/>
  <c r="I227" i="4" s="1"/>
  <c r="H163" i="2"/>
  <c r="H157" s="1"/>
  <c r="G163"/>
  <c r="G157" s="1"/>
  <c r="F163"/>
  <c r="F157" s="1"/>
  <c r="E163"/>
  <c r="E157" s="1"/>
  <c r="AQ162"/>
  <c r="AJ162"/>
  <c r="V162"/>
  <c r="Q162"/>
  <c r="L162"/>
  <c r="M162" s="1"/>
  <c r="AQ161"/>
  <c r="AJ161"/>
  <c r="V161"/>
  <c r="Q161"/>
  <c r="L161"/>
  <c r="M161" s="1"/>
  <c r="AQ160"/>
  <c r="AJ160"/>
  <c r="V160"/>
  <c r="Q160"/>
  <c r="L160"/>
  <c r="M160" s="1"/>
  <c r="AQ159"/>
  <c r="AJ159"/>
  <c r="V159"/>
  <c r="Q159"/>
  <c r="L159"/>
  <c r="M159" s="1"/>
  <c r="AQ158"/>
  <c r="AJ158"/>
  <c r="V158"/>
  <c r="Q158"/>
  <c r="L158"/>
  <c r="M158" s="1"/>
  <c r="AQ157"/>
  <c r="AJ157"/>
  <c r="U157"/>
  <c r="T157"/>
  <c r="J157"/>
  <c r="I157"/>
  <c r="AQ156"/>
  <c r="AJ156"/>
  <c r="V156"/>
  <c r="Q156"/>
  <c r="L156"/>
  <c r="M156" s="1"/>
  <c r="AQ155"/>
  <c r="AJ155"/>
  <c r="V155"/>
  <c r="Q155"/>
  <c r="L155"/>
  <c r="M155" s="1"/>
  <c r="AQ154"/>
  <c r="AJ154"/>
  <c r="V154"/>
  <c r="Q154"/>
  <c r="W154" s="1"/>
  <c r="L154"/>
  <c r="M154" s="1"/>
  <c r="AQ153"/>
  <c r="AJ153"/>
  <c r="V153"/>
  <c r="Q153"/>
  <c r="L153"/>
  <c r="M153" s="1"/>
  <c r="AQ152"/>
  <c r="AJ152"/>
  <c r="U152"/>
  <c r="T152"/>
  <c r="S152"/>
  <c r="P152"/>
  <c r="O152"/>
  <c r="N152"/>
  <c r="K152"/>
  <c r="J152"/>
  <c r="I152"/>
  <c r="H152"/>
  <c r="G152"/>
  <c r="F152"/>
  <c r="E152"/>
  <c r="AQ151"/>
  <c r="AJ151"/>
  <c r="V151"/>
  <c r="Q151"/>
  <c r="L151"/>
  <c r="M151" s="1"/>
  <c r="AQ150"/>
  <c r="AJ150"/>
  <c r="V150"/>
  <c r="Q150"/>
  <c r="L150"/>
  <c r="M150" s="1"/>
  <c r="AQ149"/>
  <c r="AJ149"/>
  <c r="V149"/>
  <c r="Q149"/>
  <c r="L149"/>
  <c r="M149" s="1"/>
  <c r="AQ148"/>
  <c r="AJ148"/>
  <c r="V148"/>
  <c r="Q148"/>
  <c r="L148"/>
  <c r="M148" s="1"/>
  <c r="AQ147"/>
  <c r="AJ147"/>
  <c r="U147"/>
  <c r="T147"/>
  <c r="S147"/>
  <c r="P147"/>
  <c r="O147"/>
  <c r="N147"/>
  <c r="K147"/>
  <c r="J147"/>
  <c r="I147"/>
  <c r="H147"/>
  <c r="G147"/>
  <c r="F147"/>
  <c r="E147"/>
  <c r="AQ146"/>
  <c r="AJ146"/>
  <c r="U146"/>
  <c r="U210" i="4" s="1"/>
  <c r="T146" i="2"/>
  <c r="T210" i="4" s="1"/>
  <c r="S146" i="2"/>
  <c r="S210" i="4" s="1"/>
  <c r="P146" i="2"/>
  <c r="P210" i="4" s="1"/>
  <c r="O146" i="2"/>
  <c r="O210" i="4" s="1"/>
  <c r="N146" i="2"/>
  <c r="N210" i="4" s="1"/>
  <c r="K146" i="2"/>
  <c r="K210" i="4" s="1"/>
  <c r="J146" i="2"/>
  <c r="I146"/>
  <c r="I210" i="4" s="1"/>
  <c r="H146" i="2"/>
  <c r="F146"/>
  <c r="F210" i="4" s="1"/>
  <c r="E146" i="2"/>
  <c r="E210" i="4" s="1"/>
  <c r="AQ145" i="2"/>
  <c r="AJ145"/>
  <c r="U145"/>
  <c r="U209" i="4" s="1"/>
  <c r="T145" i="2"/>
  <c r="T209" i="4" s="1"/>
  <c r="S145" i="2"/>
  <c r="S209" i="4" s="1"/>
  <c r="P145" i="2"/>
  <c r="P209" i="4" s="1"/>
  <c r="O145" i="2"/>
  <c r="O209" i="4" s="1"/>
  <c r="N145" i="2"/>
  <c r="N209" i="4" s="1"/>
  <c r="K145" i="2"/>
  <c r="K209" i="4" s="1"/>
  <c r="J145" i="2"/>
  <c r="J209" i="4" s="1"/>
  <c r="I145" i="2"/>
  <c r="H145"/>
  <c r="F145"/>
  <c r="F209" i="4" s="1"/>
  <c r="E145" i="2"/>
  <c r="E209" i="4" s="1"/>
  <c r="AQ144" i="2"/>
  <c r="AJ144"/>
  <c r="U144"/>
  <c r="U208" i="4" s="1"/>
  <c r="T144" i="2"/>
  <c r="T208" i="4" s="1"/>
  <c r="S144" i="2"/>
  <c r="P144"/>
  <c r="P208" i="4" s="1"/>
  <c r="O144" i="2"/>
  <c r="O208" i="4" s="1"/>
  <c r="N144" i="2"/>
  <c r="N208" i="4" s="1"/>
  <c r="K144" i="2"/>
  <c r="K208" i="4" s="1"/>
  <c r="J144" i="2"/>
  <c r="J208" i="4" s="1"/>
  <c r="I144" i="2"/>
  <c r="I208" i="4" s="1"/>
  <c r="H144" i="2"/>
  <c r="E208" i="4"/>
  <c r="AQ143" i="2"/>
  <c r="AJ143"/>
  <c r="AQ142"/>
  <c r="AJ142"/>
  <c r="V142"/>
  <c r="Q142"/>
  <c r="L142"/>
  <c r="M142" s="1"/>
  <c r="AQ141"/>
  <c r="AN141"/>
  <c r="AM141"/>
  <c r="AJ141"/>
  <c r="AF141"/>
  <c r="AQ140"/>
  <c r="AJ140"/>
  <c r="V140"/>
  <c r="Q140"/>
  <c r="L140"/>
  <c r="M140" s="1"/>
  <c r="AQ139"/>
  <c r="AJ139"/>
  <c r="V139"/>
  <c r="Q139"/>
  <c r="L139"/>
  <c r="M139" s="1"/>
  <c r="AQ138"/>
  <c r="AJ138"/>
  <c r="V138"/>
  <c r="Q138"/>
  <c r="L138"/>
  <c r="M138" s="1"/>
  <c r="AQ137"/>
  <c r="AJ137"/>
  <c r="V137"/>
  <c r="Q137"/>
  <c r="L137"/>
  <c r="M137" s="1"/>
  <c r="AQ136"/>
  <c r="AJ136"/>
  <c r="V136"/>
  <c r="Q136"/>
  <c r="L136"/>
  <c r="M136" s="1"/>
  <c r="AQ135"/>
  <c r="AJ135"/>
  <c r="V135"/>
  <c r="Q135"/>
  <c r="L135"/>
  <c r="M135" s="1"/>
  <c r="AQ134"/>
  <c r="AJ134"/>
  <c r="V134"/>
  <c r="Q134"/>
  <c r="W134" s="1"/>
  <c r="L134"/>
  <c r="M134" s="1"/>
  <c r="AQ133"/>
  <c r="AJ133"/>
  <c r="V133"/>
  <c r="Q133"/>
  <c r="L133"/>
  <c r="M133" s="1"/>
  <c r="AQ132"/>
  <c r="AJ132"/>
  <c r="V132"/>
  <c r="Q132"/>
  <c r="L132"/>
  <c r="M132" s="1"/>
  <c r="AQ131"/>
  <c r="AJ131"/>
  <c r="V131"/>
  <c r="Q131"/>
  <c r="L131"/>
  <c r="M131" s="1"/>
  <c r="AQ130"/>
  <c r="AJ130"/>
  <c r="V130"/>
  <c r="Q130"/>
  <c r="L130"/>
  <c r="M130" s="1"/>
  <c r="AQ129"/>
  <c r="AJ129"/>
  <c r="V129"/>
  <c r="Q129"/>
  <c r="L129"/>
  <c r="M129" s="1"/>
  <c r="AQ128"/>
  <c r="AJ128"/>
  <c r="V128"/>
  <c r="Q128"/>
  <c r="L128"/>
  <c r="M128" s="1"/>
  <c r="AQ127"/>
  <c r="AJ127"/>
  <c r="V127"/>
  <c r="Q127"/>
  <c r="L127"/>
  <c r="M127" s="1"/>
  <c r="AQ126"/>
  <c r="AJ126"/>
  <c r="V126"/>
  <c r="Q126"/>
  <c r="L126"/>
  <c r="M126" s="1"/>
  <c r="AQ125"/>
  <c r="AJ125"/>
  <c r="V125"/>
  <c r="Q125"/>
  <c r="L125"/>
  <c r="M125" s="1"/>
  <c r="AQ124"/>
  <c r="AN124"/>
  <c r="AM124"/>
  <c r="AJ124"/>
  <c r="AG124"/>
  <c r="AF124"/>
  <c r="U124"/>
  <c r="T124"/>
  <c r="S124"/>
  <c r="P124"/>
  <c r="O124"/>
  <c r="N124"/>
  <c r="K124"/>
  <c r="J124"/>
  <c r="I124"/>
  <c r="H124"/>
  <c r="G124"/>
  <c r="F124"/>
  <c r="E124"/>
  <c r="AQ123"/>
  <c r="AJ123"/>
  <c r="U123"/>
  <c r="U187" i="4" s="1"/>
  <c r="T123" i="2"/>
  <c r="T187" i="4" s="1"/>
  <c r="S123" i="2"/>
  <c r="S187" i="4" s="1"/>
  <c r="P123" i="2"/>
  <c r="P187" i="4" s="1"/>
  <c r="O123" i="2"/>
  <c r="N123"/>
  <c r="N187" i="4" s="1"/>
  <c r="K123" i="2"/>
  <c r="K187" i="4" s="1"/>
  <c r="J123" i="2"/>
  <c r="I123"/>
  <c r="I187" i="4" s="1"/>
  <c r="H123" i="2"/>
  <c r="F187" i="4"/>
  <c r="E187"/>
  <c r="AQ122" i="2"/>
  <c r="AJ122"/>
  <c r="U122"/>
  <c r="U186" i="4" s="1"/>
  <c r="T122" i="2"/>
  <c r="S122"/>
  <c r="S186" i="4" s="1"/>
  <c r="P122" i="2"/>
  <c r="P186" i="4" s="1"/>
  <c r="O122" i="2"/>
  <c r="O186" i="4" s="1"/>
  <c r="N122" i="2"/>
  <c r="N186" i="4" s="1"/>
  <c r="K122" i="2"/>
  <c r="K186" i="4" s="1"/>
  <c r="J122" i="2"/>
  <c r="J186" i="4" s="1"/>
  <c r="I122" i="2"/>
  <c r="H122"/>
  <c r="F186" i="4"/>
  <c r="E186"/>
  <c r="AQ121" i="2"/>
  <c r="AN121"/>
  <c r="AM121"/>
  <c r="AJ121"/>
  <c r="AG121"/>
  <c r="AF121"/>
  <c r="AQ120"/>
  <c r="AN120"/>
  <c r="AM120"/>
  <c r="AJ120"/>
  <c r="AF120"/>
  <c r="V120"/>
  <c r="Q120"/>
  <c r="L120"/>
  <c r="M120" s="1"/>
  <c r="AQ119"/>
  <c r="AJ119"/>
  <c r="U119"/>
  <c r="U183" i="4" s="1"/>
  <c r="T119" i="2"/>
  <c r="T183" i="4" s="1"/>
  <c r="S119" i="2"/>
  <c r="S183" i="4" s="1"/>
  <c r="P119" i="2"/>
  <c r="O119"/>
  <c r="O183" i="4" s="1"/>
  <c r="N119" i="2"/>
  <c r="N183" i="4" s="1"/>
  <c r="K119" i="2"/>
  <c r="K183" i="4" s="1"/>
  <c r="J119" i="2"/>
  <c r="J183" i="4" s="1"/>
  <c r="I119" i="2"/>
  <c r="I183" i="4" s="1"/>
  <c r="H119" i="2"/>
  <c r="G119"/>
  <c r="G183" i="4" s="1"/>
  <c r="F119" i="2"/>
  <c r="E119"/>
  <c r="E183" i="4" s="1"/>
  <c r="AQ118" i="2"/>
  <c r="AJ118"/>
  <c r="AQ117"/>
  <c r="AJ117"/>
  <c r="AQ116"/>
  <c r="AN116"/>
  <c r="AM116"/>
  <c r="AJ116"/>
  <c r="AF116"/>
  <c r="AQ115"/>
  <c r="AJ115"/>
  <c r="V115"/>
  <c r="Q115"/>
  <c r="L115"/>
  <c r="M115" s="1"/>
  <c r="AQ114"/>
  <c r="AJ114"/>
  <c r="U112"/>
  <c r="T118"/>
  <c r="S118"/>
  <c r="S182" i="4" s="1"/>
  <c r="P118" i="2"/>
  <c r="N118"/>
  <c r="K118"/>
  <c r="J118"/>
  <c r="I118"/>
  <c r="I182" i="4" s="1"/>
  <c r="G118" i="2"/>
  <c r="G182" i="4" s="1"/>
  <c r="E178"/>
  <c r="AQ113" i="2"/>
  <c r="AJ113"/>
  <c r="U117"/>
  <c r="T117"/>
  <c r="T181" i="4" s="1"/>
  <c r="S117" i="2"/>
  <c r="S181" i="4" s="1"/>
  <c r="P117" i="2"/>
  <c r="O117"/>
  <c r="O181" i="4" s="1"/>
  <c r="J117" i="2"/>
  <c r="G117"/>
  <c r="G181" i="4" s="1"/>
  <c r="F117" i="2"/>
  <c r="F181" i="4" s="1"/>
  <c r="AQ112" i="2"/>
  <c r="AN112"/>
  <c r="AM112"/>
  <c r="AJ112"/>
  <c r="AF112"/>
  <c r="AQ111"/>
  <c r="AJ111"/>
  <c r="V111"/>
  <c r="Q111"/>
  <c r="W111" s="1"/>
  <c r="L111"/>
  <c r="H111"/>
  <c r="AQ110"/>
  <c r="AJ110"/>
  <c r="V110"/>
  <c r="Q110"/>
  <c r="L110"/>
  <c r="H110"/>
  <c r="AQ109"/>
  <c r="AJ109"/>
  <c r="V109"/>
  <c r="Q109"/>
  <c r="L109"/>
  <c r="H109"/>
  <c r="AQ108"/>
  <c r="AN108"/>
  <c r="AM108"/>
  <c r="AJ108"/>
  <c r="AF108"/>
  <c r="U108"/>
  <c r="T108"/>
  <c r="S108"/>
  <c r="P108"/>
  <c r="O108"/>
  <c r="N108"/>
  <c r="K108"/>
  <c r="J108"/>
  <c r="I108"/>
  <c r="G108"/>
  <c r="F108"/>
  <c r="E108"/>
  <c r="AQ107"/>
  <c r="AJ107"/>
  <c r="V107"/>
  <c r="Q107"/>
  <c r="L107"/>
  <c r="H107"/>
  <c r="AQ106"/>
  <c r="AJ106"/>
  <c r="U106"/>
  <c r="U104" s="1"/>
  <c r="T106"/>
  <c r="T104" s="1"/>
  <c r="S106"/>
  <c r="S104" s="1"/>
  <c r="P106"/>
  <c r="P104" s="1"/>
  <c r="P103" s="1"/>
  <c r="O106"/>
  <c r="O104" s="1"/>
  <c r="N106"/>
  <c r="K106"/>
  <c r="K170" i="4" s="1"/>
  <c r="J106" i="2"/>
  <c r="J170" i="4" s="1"/>
  <c r="I106" i="2"/>
  <c r="I104" s="1"/>
  <c r="G106"/>
  <c r="G104" s="1"/>
  <c r="F106"/>
  <c r="F104" s="1"/>
  <c r="E106"/>
  <c r="E170" i="4" s="1"/>
  <c r="AQ105" i="2"/>
  <c r="AJ105"/>
  <c r="V105"/>
  <c r="Q105"/>
  <c r="L105"/>
  <c r="H105"/>
  <c r="M105" s="1"/>
  <c r="R105" s="1"/>
  <c r="X105" s="1"/>
  <c r="AQ104"/>
  <c r="AN104"/>
  <c r="AM104"/>
  <c r="AJ104"/>
  <c r="AF104"/>
  <c r="J104"/>
  <c r="AQ103"/>
  <c r="AN103"/>
  <c r="AM103"/>
  <c r="AJ103"/>
  <c r="AF103"/>
  <c r="AQ102"/>
  <c r="AN102"/>
  <c r="AM102"/>
  <c r="AJ102"/>
  <c r="AF102"/>
  <c r="V102"/>
  <c r="W102" s="1"/>
  <c r="Q102"/>
  <c r="L102"/>
  <c r="G102"/>
  <c r="G166" i="4" s="1"/>
  <c r="F102" i="2"/>
  <c r="F166" i="4" s="1"/>
  <c r="E102" i="2"/>
  <c r="E166" i="4" s="1"/>
  <c r="AQ101" i="2"/>
  <c r="AN101"/>
  <c r="AJ101"/>
  <c r="U101"/>
  <c r="U165" i="4" s="1"/>
  <c r="T101" i="2"/>
  <c r="T165" i="4" s="1"/>
  <c r="S101" i="2"/>
  <c r="S165" i="4" s="1"/>
  <c r="P101" i="2"/>
  <c r="P165" i="4" s="1"/>
  <c r="O101" i="2"/>
  <c r="O165" i="4" s="1"/>
  <c r="N101" i="2"/>
  <c r="K101"/>
  <c r="K165" i="4" s="1"/>
  <c r="J101" i="2"/>
  <c r="J165" i="4" s="1"/>
  <c r="I101" i="2"/>
  <c r="I165" i="4" s="1"/>
  <c r="G101" i="2"/>
  <c r="G165" i="4" s="1"/>
  <c r="F101" i="2"/>
  <c r="F165" i="4" s="1"/>
  <c r="E101" i="2"/>
  <c r="E165" i="4" s="1"/>
  <c r="AQ100" i="2"/>
  <c r="AN100"/>
  <c r="AJ100"/>
  <c r="U100"/>
  <c r="U164" i="4" s="1"/>
  <c r="T100" i="2"/>
  <c r="T164" i="4" s="1"/>
  <c r="S100" i="2"/>
  <c r="S164" i="4" s="1"/>
  <c r="P100" i="2"/>
  <c r="P164" i="4" s="1"/>
  <c r="O100" i="2"/>
  <c r="O164" i="4" s="1"/>
  <c r="N100" i="2"/>
  <c r="K100"/>
  <c r="K164" i="4" s="1"/>
  <c r="J100" i="2"/>
  <c r="J164" i="4" s="1"/>
  <c r="I100" i="2"/>
  <c r="I164" i="4" s="1"/>
  <c r="G100" i="2"/>
  <c r="G164" i="4" s="1"/>
  <c r="F100" i="2"/>
  <c r="F164" i="4" s="1"/>
  <c r="E100" i="2"/>
  <c r="E164" i="4" s="1"/>
  <c r="AQ99" i="2"/>
  <c r="AN99"/>
  <c r="AM99"/>
  <c r="AJ99"/>
  <c r="AF99"/>
  <c r="AQ98"/>
  <c r="AJ98"/>
  <c r="V98"/>
  <c r="Q98"/>
  <c r="L98"/>
  <c r="H98"/>
  <c r="AQ97"/>
  <c r="AJ97"/>
  <c r="V97"/>
  <c r="Q97"/>
  <c r="W97" s="1"/>
  <c r="L97"/>
  <c r="H97"/>
  <c r="AQ96"/>
  <c r="AN96"/>
  <c r="AM96"/>
  <c r="AJ96"/>
  <c r="AF96"/>
  <c r="U96"/>
  <c r="T96"/>
  <c r="S96"/>
  <c r="P96"/>
  <c r="O96"/>
  <c r="N96"/>
  <c r="K96"/>
  <c r="J96"/>
  <c r="I96"/>
  <c r="G96"/>
  <c r="F96"/>
  <c r="E96"/>
  <c r="AB95"/>
  <c r="AB94"/>
  <c r="AB93"/>
  <c r="AB92"/>
  <c r="AB91"/>
  <c r="AB90"/>
  <c r="AB89"/>
  <c r="AB88"/>
  <c r="AB87"/>
  <c r="AB86"/>
  <c r="AB85"/>
  <c r="AB84"/>
  <c r="AB83"/>
  <c r="AB82"/>
  <c r="AB81"/>
  <c r="AB80"/>
  <c r="AB79"/>
  <c r="AB78"/>
  <c r="AB77"/>
  <c r="AB76"/>
  <c r="AB75"/>
  <c r="AB74"/>
  <c r="AB73"/>
  <c r="AB72"/>
  <c r="AB71"/>
  <c r="AB70"/>
  <c r="AB69"/>
  <c r="AB68"/>
  <c r="AB67"/>
  <c r="AB66"/>
  <c r="AB65"/>
  <c r="AP64"/>
  <c r="AI64"/>
  <c r="AB64"/>
  <c r="AQ63"/>
  <c r="AP63"/>
  <c r="AJ63"/>
  <c r="AI63"/>
  <c r="AB63"/>
  <c r="AQ62"/>
  <c r="AP62"/>
  <c r="AM62"/>
  <c r="AJ62"/>
  <c r="AI62"/>
  <c r="AF62"/>
  <c r="AB62"/>
  <c r="AQ61"/>
  <c r="AP61"/>
  <c r="AM61"/>
  <c r="AJ61"/>
  <c r="AI61"/>
  <c r="AF61"/>
  <c r="AB61"/>
  <c r="AQ60"/>
  <c r="AP60"/>
  <c r="AM60"/>
  <c r="AJ60"/>
  <c r="AI60"/>
  <c r="AF60"/>
  <c r="AB60"/>
  <c r="AQ59"/>
  <c r="AP59"/>
  <c r="AJ59"/>
  <c r="AI59"/>
  <c r="AB59"/>
  <c r="AQ58"/>
  <c r="AP58"/>
  <c r="AM58"/>
  <c r="AJ58"/>
  <c r="AI58"/>
  <c r="AF58"/>
  <c r="AB58"/>
  <c r="AQ57"/>
  <c r="AP57"/>
  <c r="AM57"/>
  <c r="AJ57"/>
  <c r="AI57"/>
  <c r="AF57"/>
  <c r="AB57"/>
  <c r="AQ56"/>
  <c r="AP56"/>
  <c r="AM56"/>
  <c r="AJ56"/>
  <c r="AI56"/>
  <c r="AF56"/>
  <c r="AB56"/>
  <c r="AQ55"/>
  <c r="AP55"/>
  <c r="AJ55"/>
  <c r="AI55"/>
  <c r="AB55"/>
  <c r="AQ54"/>
  <c r="AP54"/>
  <c r="AM54"/>
  <c r="AJ54"/>
  <c r="AI54"/>
  <c r="AF54"/>
  <c r="AB54"/>
  <c r="AQ53"/>
  <c r="AP53"/>
  <c r="AM53"/>
  <c r="AJ53"/>
  <c r="AI53"/>
  <c r="AF53"/>
  <c r="AB53"/>
  <c r="AQ52"/>
  <c r="AP52"/>
  <c r="AM52"/>
  <c r="AJ52"/>
  <c r="AI52"/>
  <c r="AF52"/>
  <c r="AB52"/>
  <c r="AQ51"/>
  <c r="AP51"/>
  <c r="AJ51"/>
  <c r="AI51"/>
  <c r="AB51"/>
  <c r="AQ50"/>
  <c r="AP50"/>
  <c r="AM50"/>
  <c r="AJ50"/>
  <c r="AI50"/>
  <c r="AF50"/>
  <c r="AB50"/>
  <c r="AQ49"/>
  <c r="AP49"/>
  <c r="AJ49"/>
  <c r="AI49"/>
  <c r="AB49"/>
  <c r="AQ48"/>
  <c r="AP48"/>
  <c r="AM48"/>
  <c r="AJ48"/>
  <c r="AI48"/>
  <c r="AF48"/>
  <c r="AB48"/>
  <c r="AQ47"/>
  <c r="AP47"/>
  <c r="AJ47"/>
  <c r="AI47"/>
  <c r="AB47"/>
  <c r="AQ46"/>
  <c r="AP46"/>
  <c r="AM46"/>
  <c r="AJ46"/>
  <c r="AI46"/>
  <c r="AF46"/>
  <c r="AB46"/>
  <c r="AQ45"/>
  <c r="AP45"/>
  <c r="AM45"/>
  <c r="AJ45"/>
  <c r="AI45"/>
  <c r="AF45"/>
  <c r="AB45"/>
  <c r="AQ44"/>
  <c r="AP44"/>
  <c r="AJ44"/>
  <c r="AI44"/>
  <c r="AB44"/>
  <c r="AQ43"/>
  <c r="AP43"/>
  <c r="AJ43"/>
  <c r="AI43"/>
  <c r="AB43"/>
  <c r="AQ42"/>
  <c r="AP42"/>
  <c r="AJ42"/>
  <c r="AI42"/>
  <c r="AB42"/>
  <c r="AQ41"/>
  <c r="AP41"/>
  <c r="AM41"/>
  <c r="AJ41"/>
  <c r="AI41"/>
  <c r="AF41"/>
  <c r="AB41"/>
  <c r="AQ40"/>
  <c r="AP40"/>
  <c r="AJ40"/>
  <c r="AI40"/>
  <c r="AB40"/>
  <c r="AQ39"/>
  <c r="AP39"/>
  <c r="AJ39"/>
  <c r="AI39"/>
  <c r="AB39"/>
  <c r="AQ38"/>
  <c r="AP38"/>
  <c r="AJ38"/>
  <c r="AI38"/>
  <c r="AB38"/>
  <c r="AQ37"/>
  <c r="AP37"/>
  <c r="AM37"/>
  <c r="AJ37"/>
  <c r="AI37"/>
  <c r="AF37"/>
  <c r="AB37"/>
  <c r="AQ36"/>
  <c r="AP36"/>
  <c r="AJ36"/>
  <c r="AI36"/>
  <c r="AB36"/>
  <c r="AQ35"/>
  <c r="AP35"/>
  <c r="AJ35"/>
  <c r="AI35"/>
  <c r="AB35"/>
  <c r="AQ34"/>
  <c r="AP34"/>
  <c r="AJ34"/>
  <c r="AI34"/>
  <c r="AB34"/>
  <c r="AQ33"/>
  <c r="AP33"/>
  <c r="AM33"/>
  <c r="AJ33"/>
  <c r="AI33"/>
  <c r="AF33"/>
  <c r="AB33"/>
  <c r="AQ32"/>
  <c r="AP32"/>
  <c r="AJ32"/>
  <c r="AI32"/>
  <c r="AB32"/>
  <c r="AQ31"/>
  <c r="AP31"/>
  <c r="AJ31"/>
  <c r="AI31"/>
  <c r="AB31"/>
  <c r="AQ30"/>
  <c r="AP30"/>
  <c r="AJ30"/>
  <c r="AI30"/>
  <c r="AB30"/>
  <c r="AQ29"/>
  <c r="AP29"/>
  <c r="AM29"/>
  <c r="AJ29"/>
  <c r="AI29"/>
  <c r="AF29"/>
  <c r="AB29"/>
  <c r="AQ28"/>
  <c r="AP28"/>
  <c r="AM28"/>
  <c r="AJ28"/>
  <c r="AI28"/>
  <c r="AF28"/>
  <c r="AB28"/>
  <c r="AQ27"/>
  <c r="AP27"/>
  <c r="AJ27"/>
  <c r="AI27"/>
  <c r="AB27"/>
  <c r="AQ26"/>
  <c r="AP26"/>
  <c r="AJ26"/>
  <c r="AI26"/>
  <c r="AB26"/>
  <c r="AQ25"/>
  <c r="AP25"/>
  <c r="AM25"/>
  <c r="AJ25"/>
  <c r="AI25"/>
  <c r="AF25"/>
  <c r="AB25"/>
  <c r="AQ24"/>
  <c r="AP24"/>
  <c r="AJ24"/>
  <c r="AI24"/>
  <c r="AB24"/>
  <c r="AQ23"/>
  <c r="AP23"/>
  <c r="AJ23"/>
  <c r="AI23"/>
  <c r="AB23"/>
  <c r="AQ22"/>
  <c r="AP22"/>
  <c r="AJ22"/>
  <c r="AI22"/>
  <c r="AB22"/>
  <c r="AQ21"/>
  <c r="AP21"/>
  <c r="AM21"/>
  <c r="AJ21"/>
  <c r="AI21"/>
  <c r="AF21"/>
  <c r="AB21"/>
  <c r="AQ20"/>
  <c r="AP20"/>
  <c r="AM20"/>
  <c r="AJ20"/>
  <c r="AI20"/>
  <c r="AF20"/>
  <c r="AB20"/>
  <c r="AQ19"/>
  <c r="AJ19"/>
  <c r="U19"/>
  <c r="T19"/>
  <c r="S19"/>
  <c r="P19"/>
  <c r="O19"/>
  <c r="N19"/>
  <c r="K19"/>
  <c r="J19"/>
  <c r="I19"/>
  <c r="G19"/>
  <c r="F19"/>
  <c r="E19"/>
  <c r="AQ18"/>
  <c r="AP18"/>
  <c r="AM18"/>
  <c r="AJ18"/>
  <c r="AI18"/>
  <c r="AF18"/>
  <c r="AQ17"/>
  <c r="AP17"/>
  <c r="AM17"/>
  <c r="AJ17"/>
  <c r="AI17"/>
  <c r="AF17"/>
  <c r="AQ16"/>
  <c r="AP16"/>
  <c r="AM16"/>
  <c r="AJ16"/>
  <c r="AI16"/>
  <c r="AF16"/>
  <c r="AQ15"/>
  <c r="AP15"/>
  <c r="AM15"/>
  <c r="AJ15"/>
  <c r="AI15"/>
  <c r="AF15"/>
  <c r="AQ14"/>
  <c r="AP14"/>
  <c r="AM14"/>
  <c r="AJ14"/>
  <c r="AI14"/>
  <c r="AF14"/>
  <c r="AQ13"/>
  <c r="AP13"/>
  <c r="AM13"/>
  <c r="AJ13"/>
  <c r="AI13"/>
  <c r="AF13"/>
  <c r="AQ12"/>
  <c r="AP12"/>
  <c r="AJ12"/>
  <c r="AI12"/>
  <c r="AQ11"/>
  <c r="AP11"/>
  <c r="AJ11"/>
  <c r="AI11"/>
  <c r="AQ10"/>
  <c r="AP10"/>
  <c r="AM10"/>
  <c r="AJ10"/>
  <c r="AI10"/>
  <c r="AF10"/>
  <c r="AQ9"/>
  <c r="AP9"/>
  <c r="AJ9"/>
  <c r="AI9"/>
  <c r="Q225" i="4" l="1"/>
  <c r="L124" i="2"/>
  <c r="M124" s="1"/>
  <c r="R132"/>
  <c r="X132" s="1"/>
  <c r="W155"/>
  <c r="W158"/>
  <c r="W164"/>
  <c r="Q168"/>
  <c r="M226"/>
  <c r="G28" i="4"/>
  <c r="G32" s="1"/>
  <c r="Q29"/>
  <c r="Q260"/>
  <c r="J323"/>
  <c r="H350"/>
  <c r="F103" i="2"/>
  <c r="S103"/>
  <c r="I121"/>
  <c r="W186"/>
  <c r="M189"/>
  <c r="M193"/>
  <c r="M197"/>
  <c r="W198"/>
  <c r="M201"/>
  <c r="W202"/>
  <c r="W206"/>
  <c r="M209"/>
  <c r="M213"/>
  <c r="M217"/>
  <c r="W218"/>
  <c r="M221"/>
  <c r="M229"/>
  <c r="W230"/>
  <c r="T28" i="4"/>
  <c r="W37"/>
  <c r="L194"/>
  <c r="Q220"/>
  <c r="M312"/>
  <c r="R312" s="1"/>
  <c r="X312" s="1"/>
  <c r="AC312" s="1"/>
  <c r="R354"/>
  <c r="X354" s="1"/>
  <c r="V169"/>
  <c r="V173" i="2"/>
  <c r="H232"/>
  <c r="H258" i="4"/>
  <c r="E284"/>
  <c r="W354"/>
  <c r="R150" i="2"/>
  <c r="X150" s="1"/>
  <c r="M248"/>
  <c r="W249"/>
  <c r="E211" i="4"/>
  <c r="W339"/>
  <c r="M349"/>
  <c r="R349" s="1"/>
  <c r="X349" s="1"/>
  <c r="L68"/>
  <c r="U160"/>
  <c r="R338"/>
  <c r="X338" s="1"/>
  <c r="AC338" s="1"/>
  <c r="M107" i="2"/>
  <c r="V108"/>
  <c r="R138"/>
  <c r="X138" s="1"/>
  <c r="Q41" i="4"/>
  <c r="W55"/>
  <c r="M67"/>
  <c r="W176" i="2"/>
  <c r="N164" i="4"/>
  <c r="N170"/>
  <c r="T182"/>
  <c r="G227"/>
  <c r="T230"/>
  <c r="T234"/>
  <c r="T238"/>
  <c r="O121" i="2"/>
  <c r="N143"/>
  <c r="G171"/>
  <c r="O170" i="4"/>
  <c r="M109" i="2"/>
  <c r="R109" s="1"/>
  <c r="X109" s="1"/>
  <c r="AP109" s="1"/>
  <c r="W115"/>
  <c r="V124"/>
  <c r="R134"/>
  <c r="R137"/>
  <c r="W58" i="4"/>
  <c r="M336"/>
  <c r="W351"/>
  <c r="M355"/>
  <c r="R355" s="1"/>
  <c r="X355" s="1"/>
  <c r="P170"/>
  <c r="P181"/>
  <c r="J182"/>
  <c r="P183"/>
  <c r="J187"/>
  <c r="J210"/>
  <c r="E233"/>
  <c r="P233"/>
  <c r="E237"/>
  <c r="P237"/>
  <c r="M47"/>
  <c r="W49"/>
  <c r="W67"/>
  <c r="F170"/>
  <c r="S170"/>
  <c r="K182"/>
  <c r="F183"/>
  <c r="K227"/>
  <c r="K236"/>
  <c r="V19" i="2"/>
  <c r="F99"/>
  <c r="S99"/>
  <c r="R189"/>
  <c r="X189" s="1"/>
  <c r="R193"/>
  <c r="X193" s="1"/>
  <c r="AP193" s="1"/>
  <c r="R197"/>
  <c r="R201"/>
  <c r="X201" s="1"/>
  <c r="W328" i="4"/>
  <c r="W332"/>
  <c r="W338"/>
  <c r="N165"/>
  <c r="G170"/>
  <c r="T170"/>
  <c r="N182"/>
  <c r="T186"/>
  <c r="N232"/>
  <c r="N236"/>
  <c r="G237"/>
  <c r="J99" i="2"/>
  <c r="G99"/>
  <c r="T99"/>
  <c r="I143"/>
  <c r="M249"/>
  <c r="M322" i="4"/>
  <c r="R322" s="1"/>
  <c r="X322" s="1"/>
  <c r="AC322" s="1"/>
  <c r="W355"/>
  <c r="I170"/>
  <c r="U170"/>
  <c r="U181"/>
  <c r="I186"/>
  <c r="O187"/>
  <c r="I209"/>
  <c r="O227"/>
  <c r="U237"/>
  <c r="M339"/>
  <c r="E177"/>
  <c r="J181"/>
  <c r="P182"/>
  <c r="E227"/>
  <c r="P227"/>
  <c r="J231"/>
  <c r="J235"/>
  <c r="W221" i="2"/>
  <c r="M23" i="4"/>
  <c r="R23" s="1"/>
  <c r="X23" s="1"/>
  <c r="AC23" s="1"/>
  <c r="M55"/>
  <c r="R55" s="1"/>
  <c r="W352"/>
  <c r="F208"/>
  <c r="S208"/>
  <c r="F227"/>
  <c r="AG96" i="2"/>
  <c r="AG102"/>
  <c r="W187"/>
  <c r="H220" i="4"/>
  <c r="V220"/>
  <c r="L257"/>
  <c r="Q262"/>
  <c r="V285"/>
  <c r="W107" i="2"/>
  <c r="W109"/>
  <c r="AG120"/>
  <c r="K121"/>
  <c r="N121"/>
  <c r="R126"/>
  <c r="AG141"/>
  <c r="W160"/>
  <c r="V163"/>
  <c r="Q175"/>
  <c r="M176"/>
  <c r="R176" s="1"/>
  <c r="W177"/>
  <c r="M185"/>
  <c r="R185" s="1"/>
  <c r="V199"/>
  <c r="M222"/>
  <c r="R222" s="1"/>
  <c r="X222" s="1"/>
  <c r="AB222" s="1"/>
  <c r="G160" i="4"/>
  <c r="T160"/>
  <c r="P172"/>
  <c r="L191"/>
  <c r="Q198"/>
  <c r="L199"/>
  <c r="N99" i="2"/>
  <c r="AG108"/>
  <c r="L122"/>
  <c r="L145"/>
  <c r="M145" s="1"/>
  <c r="V22" i="4"/>
  <c r="L278"/>
  <c r="H283"/>
  <c r="AG112" i="2"/>
  <c r="K143"/>
  <c r="R221"/>
  <c r="X221" s="1"/>
  <c r="R229"/>
  <c r="X229" s="1"/>
  <c r="AP229" s="1"/>
  <c r="V274" i="4"/>
  <c r="AG99" i="2"/>
  <c r="I103"/>
  <c r="V123"/>
  <c r="G145"/>
  <c r="AG184"/>
  <c r="W185"/>
  <c r="M192"/>
  <c r="R192" s="1"/>
  <c r="X192" s="1"/>
  <c r="AI192" s="1"/>
  <c r="M196"/>
  <c r="W209"/>
  <c r="M212"/>
  <c r="W213"/>
  <c r="M216"/>
  <c r="W222"/>
  <c r="Q224"/>
  <c r="M225"/>
  <c r="R225" s="1"/>
  <c r="X225" s="1"/>
  <c r="T269" i="4"/>
  <c r="W334"/>
  <c r="AG100" i="2"/>
  <c r="AG101"/>
  <c r="AG104"/>
  <c r="AG116"/>
  <c r="P121"/>
  <c r="G174"/>
  <c r="L205"/>
  <c r="R228"/>
  <c r="X228" s="1"/>
  <c r="AI228" s="1"/>
  <c r="R249"/>
  <c r="X249" s="1"/>
  <c r="I294" i="4"/>
  <c r="L295"/>
  <c r="AG103" i="2"/>
  <c r="R127"/>
  <c r="R130"/>
  <c r="X130" s="1"/>
  <c r="AB130" s="1"/>
  <c r="R139"/>
  <c r="X139" s="1"/>
  <c r="M187"/>
  <c r="R187" s="1"/>
  <c r="X187" s="1"/>
  <c r="H224"/>
  <c r="Q289" i="4"/>
  <c r="Q26"/>
  <c r="V50"/>
  <c r="G25"/>
  <c r="G70" s="1"/>
  <c r="Q59"/>
  <c r="H68"/>
  <c r="H175"/>
  <c r="V184"/>
  <c r="V192"/>
  <c r="F188"/>
  <c r="H198"/>
  <c r="H204"/>
  <c r="Q214"/>
  <c r="Q219"/>
  <c r="V223"/>
  <c r="Q224"/>
  <c r="Q240"/>
  <c r="H256"/>
  <c r="Q265"/>
  <c r="L270"/>
  <c r="L272"/>
  <c r="Q273"/>
  <c r="H281"/>
  <c r="V283"/>
  <c r="V289"/>
  <c r="L290"/>
  <c r="H291"/>
  <c r="V26"/>
  <c r="V27" s="1"/>
  <c r="N28"/>
  <c r="N30"/>
  <c r="Q31"/>
  <c r="T25"/>
  <c r="Q43"/>
  <c r="W44"/>
  <c r="W45" s="1"/>
  <c r="L52"/>
  <c r="M94"/>
  <c r="H173"/>
  <c r="T172"/>
  <c r="Q174"/>
  <c r="Q179"/>
  <c r="Q191"/>
  <c r="Q193"/>
  <c r="O211"/>
  <c r="O216"/>
  <c r="U216"/>
  <c r="L220"/>
  <c r="M220" s="1"/>
  <c r="R220" s="1"/>
  <c r="X220" s="1"/>
  <c r="AC220" s="1"/>
  <c r="L241"/>
  <c r="V256"/>
  <c r="H271"/>
  <c r="V279"/>
  <c r="Q280"/>
  <c r="Q292"/>
  <c r="V293"/>
  <c r="H300"/>
  <c r="M300" s="1"/>
  <c r="W319"/>
  <c r="W322"/>
  <c r="M329"/>
  <c r="M331"/>
  <c r="R331" s="1"/>
  <c r="X331" s="1"/>
  <c r="AC331" s="1"/>
  <c r="M351"/>
  <c r="R351" s="1"/>
  <c r="X351" s="1"/>
  <c r="M353"/>
  <c r="R353" s="1"/>
  <c r="X353" s="1"/>
  <c r="N269"/>
  <c r="V21"/>
  <c r="U28"/>
  <c r="U32" s="1"/>
  <c r="H31"/>
  <c r="J25"/>
  <c r="H43"/>
  <c r="R67"/>
  <c r="X67" s="1"/>
  <c r="L169"/>
  <c r="E172"/>
  <c r="H179"/>
  <c r="P188"/>
  <c r="H191"/>
  <c r="L200"/>
  <c r="M200" s="1"/>
  <c r="R200" s="1"/>
  <c r="L202"/>
  <c r="V217"/>
  <c r="K216"/>
  <c r="H219"/>
  <c r="L223"/>
  <c r="Q259"/>
  <c r="V260"/>
  <c r="Q261"/>
  <c r="O269"/>
  <c r="L274"/>
  <c r="F275"/>
  <c r="V276"/>
  <c r="H278"/>
  <c r="J284"/>
  <c r="H290"/>
  <c r="H292"/>
  <c r="Q295"/>
  <c r="G294"/>
  <c r="M321"/>
  <c r="W327"/>
  <c r="M335"/>
  <c r="R335" s="1"/>
  <c r="X335" s="1"/>
  <c r="AC335" s="1"/>
  <c r="V59"/>
  <c r="W62"/>
  <c r="W63" s="1"/>
  <c r="W64"/>
  <c r="H203"/>
  <c r="H206"/>
  <c r="Q213"/>
  <c r="Q215"/>
  <c r="Q218"/>
  <c r="V219"/>
  <c r="H222"/>
  <c r="V224"/>
  <c r="V226"/>
  <c r="Q228"/>
  <c r="L262"/>
  <c r="Q268"/>
  <c r="W268" s="1"/>
  <c r="V273"/>
  <c r="Q274"/>
  <c r="W274" s="1"/>
  <c r="Q285"/>
  <c r="W285" s="1"/>
  <c r="S284"/>
  <c r="V290"/>
  <c r="L300"/>
  <c r="P323"/>
  <c r="R332"/>
  <c r="X332" s="1"/>
  <c r="AC332" s="1"/>
  <c r="Q68"/>
  <c r="Q173"/>
  <c r="Q190"/>
  <c r="H259"/>
  <c r="M259" s="1"/>
  <c r="R259" s="1"/>
  <c r="H261"/>
  <c r="L265"/>
  <c r="L273"/>
  <c r="M273" s="1"/>
  <c r="F294"/>
  <c r="H297"/>
  <c r="H299"/>
  <c r="W313"/>
  <c r="M324"/>
  <c r="R324" s="1"/>
  <c r="X324" s="1"/>
  <c r="AC324" s="1"/>
  <c r="M328"/>
  <c r="R328" s="1"/>
  <c r="X328" s="1"/>
  <c r="AC328" s="1"/>
  <c r="M330"/>
  <c r="R330" s="1"/>
  <c r="X330" s="1"/>
  <c r="AC330" s="1"/>
  <c r="M352"/>
  <c r="R352" s="1"/>
  <c r="M17"/>
  <c r="R17" s="1"/>
  <c r="X17" s="1"/>
  <c r="AC17" s="1"/>
  <c r="H61"/>
  <c r="M65"/>
  <c r="L166"/>
  <c r="O172"/>
  <c r="L179"/>
  <c r="M179" s="1"/>
  <c r="R179" s="1"/>
  <c r="Q192"/>
  <c r="W192" s="1"/>
  <c r="Q196"/>
  <c r="W196" s="1"/>
  <c r="V197"/>
  <c r="Q202"/>
  <c r="H225"/>
  <c r="Q256"/>
  <c r="W256" s="1"/>
  <c r="V257"/>
  <c r="H263"/>
  <c r="V263"/>
  <c r="L267"/>
  <c r="H268"/>
  <c r="H274"/>
  <c r="V280"/>
  <c r="P284"/>
  <c r="V297"/>
  <c r="M319"/>
  <c r="R319" s="1"/>
  <c r="X319" s="1"/>
  <c r="AC319" s="1"/>
  <c r="W324"/>
  <c r="W341"/>
  <c r="M98" i="2"/>
  <c r="R98" s="1"/>
  <c r="X98" s="1"/>
  <c r="N117"/>
  <c r="N116" s="1"/>
  <c r="Q113"/>
  <c r="N112"/>
  <c r="E117"/>
  <c r="J121"/>
  <c r="U121"/>
  <c r="V122"/>
  <c r="L61" i="4"/>
  <c r="L190"/>
  <c r="J211"/>
  <c r="L213"/>
  <c r="H217"/>
  <c r="E216"/>
  <c r="O284"/>
  <c r="Q286"/>
  <c r="V298"/>
  <c r="K50"/>
  <c r="K28"/>
  <c r="K32" s="1"/>
  <c r="K78" s="1"/>
  <c r="K87" s="1"/>
  <c r="Q54"/>
  <c r="W53"/>
  <c r="W54" s="1"/>
  <c r="T116" i="2"/>
  <c r="X137"/>
  <c r="AB137" s="1"/>
  <c r="O99"/>
  <c r="L106"/>
  <c r="K112"/>
  <c r="R115"/>
  <c r="X115" s="1"/>
  <c r="AB115" s="1"/>
  <c r="J143"/>
  <c r="R154"/>
  <c r="X154" s="1"/>
  <c r="AI154" s="1"/>
  <c r="V170"/>
  <c r="W208"/>
  <c r="R226"/>
  <c r="M251"/>
  <c r="R251" s="1"/>
  <c r="X251" s="1"/>
  <c r="E27" i="4"/>
  <c r="H26"/>
  <c r="R47"/>
  <c r="W56"/>
  <c r="W57" s="1"/>
  <c r="V57"/>
  <c r="Q276"/>
  <c r="W276" s="1"/>
  <c r="R336"/>
  <c r="X336" s="1"/>
  <c r="AC336" s="1"/>
  <c r="L108" i="2"/>
  <c r="W110"/>
  <c r="W130"/>
  <c r="W133"/>
  <c r="W136"/>
  <c r="V147"/>
  <c r="Q152"/>
  <c r="R153"/>
  <c r="R156"/>
  <c r="X156" s="1"/>
  <c r="AI156" s="1"/>
  <c r="L166"/>
  <c r="M166" s="1"/>
  <c r="W190"/>
  <c r="V194"/>
  <c r="M202"/>
  <c r="R202" s="1"/>
  <c r="X202" s="1"/>
  <c r="AI202" s="1"/>
  <c r="M206"/>
  <c r="R206" s="1"/>
  <c r="X206" s="1"/>
  <c r="AI206" s="1"/>
  <c r="W207"/>
  <c r="M210"/>
  <c r="R210" s="1"/>
  <c r="W215"/>
  <c r="W226"/>
  <c r="Q232"/>
  <c r="W251"/>
  <c r="Q34" i="4"/>
  <c r="N25"/>
  <c r="Q48"/>
  <c r="W47"/>
  <c r="W48" s="1"/>
  <c r="H212"/>
  <c r="F211"/>
  <c r="W336"/>
  <c r="O143" i="2"/>
  <c r="E22" i="4"/>
  <c r="L31"/>
  <c r="O25"/>
  <c r="O70" s="1"/>
  <c r="O50"/>
  <c r="O28"/>
  <c r="O32" s="1"/>
  <c r="H52"/>
  <c r="M52" s="1"/>
  <c r="W59"/>
  <c r="M58"/>
  <c r="R58" s="1"/>
  <c r="X58" s="1"/>
  <c r="AC58" s="1"/>
  <c r="U99" i="2"/>
  <c r="V99" s="1"/>
  <c r="X126"/>
  <c r="E143"/>
  <c r="P143"/>
  <c r="Q145"/>
  <c r="R145" s="1"/>
  <c r="W153"/>
  <c r="W193"/>
  <c r="Q199"/>
  <c r="W199" s="1"/>
  <c r="R209"/>
  <c r="X209" s="1"/>
  <c r="AP209" s="1"/>
  <c r="R213"/>
  <c r="X213" s="1"/>
  <c r="R217"/>
  <c r="X217" s="1"/>
  <c r="AP217" s="1"/>
  <c r="W219"/>
  <c r="H46" i="4"/>
  <c r="E50"/>
  <c r="H50" s="1"/>
  <c r="U211"/>
  <c r="M265"/>
  <c r="R265" s="1"/>
  <c r="M97" i="2"/>
  <c r="R97" s="1"/>
  <c r="X97" s="1"/>
  <c r="AI97" s="1"/>
  <c r="G103"/>
  <c r="G116"/>
  <c r="Q119"/>
  <c r="W126"/>
  <c r="W149"/>
  <c r="R159"/>
  <c r="X159" s="1"/>
  <c r="W162"/>
  <c r="Q170"/>
  <c r="M204"/>
  <c r="R204" s="1"/>
  <c r="X204" s="1"/>
  <c r="AB204" s="1"/>
  <c r="W210"/>
  <c r="L224"/>
  <c r="M227"/>
  <c r="W228"/>
  <c r="T112"/>
  <c r="O165"/>
  <c r="F165"/>
  <c r="M278" i="4"/>
  <c r="X352"/>
  <c r="Q100" i="2"/>
  <c r="Q101"/>
  <c r="W105"/>
  <c r="M110"/>
  <c r="R110" s="1"/>
  <c r="X110" s="1"/>
  <c r="S121"/>
  <c r="W128"/>
  <c r="W131"/>
  <c r="W138"/>
  <c r="R148"/>
  <c r="X148" s="1"/>
  <c r="R151"/>
  <c r="X151" s="1"/>
  <c r="R161"/>
  <c r="X161" s="1"/>
  <c r="L172"/>
  <c r="M172" s="1"/>
  <c r="M190"/>
  <c r="R190" s="1"/>
  <c r="X190" s="1"/>
  <c r="W200"/>
  <c r="M208"/>
  <c r="R208" s="1"/>
  <c r="X208" s="1"/>
  <c r="M220"/>
  <c r="R220" s="1"/>
  <c r="X220" s="1"/>
  <c r="AB220" s="1"/>
  <c r="W227"/>
  <c r="U25" i="4"/>
  <c r="U70" s="1"/>
  <c r="K188"/>
  <c r="L203"/>
  <c r="M203" s="1"/>
  <c r="V213"/>
  <c r="W213" s="1"/>
  <c r="W273"/>
  <c r="Q300"/>
  <c r="L14"/>
  <c r="W23"/>
  <c r="V46"/>
  <c r="M56"/>
  <c r="R56" s="1"/>
  <c r="H171"/>
  <c r="V179"/>
  <c r="W179" s="1"/>
  <c r="N188"/>
  <c r="Q194"/>
  <c r="V195"/>
  <c r="H197"/>
  <c r="Q199"/>
  <c r="Q201"/>
  <c r="L255"/>
  <c r="H257"/>
  <c r="M257" s="1"/>
  <c r="V258"/>
  <c r="L261"/>
  <c r="K264"/>
  <c r="V267"/>
  <c r="I269"/>
  <c r="M271"/>
  <c r="R271" s="1"/>
  <c r="X271" s="1"/>
  <c r="AC271" s="1"/>
  <c r="H272"/>
  <c r="M274"/>
  <c r="S275"/>
  <c r="V282"/>
  <c r="L283"/>
  <c r="H287"/>
  <c r="H289"/>
  <c r="W289"/>
  <c r="L299"/>
  <c r="R329"/>
  <c r="X329" s="1"/>
  <c r="AC329" s="1"/>
  <c r="Q340"/>
  <c r="E25"/>
  <c r="J28"/>
  <c r="J32" s="1"/>
  <c r="H29"/>
  <c r="V41"/>
  <c r="L43"/>
  <c r="M49"/>
  <c r="R49" s="1"/>
  <c r="X49" s="1"/>
  <c r="AC49" s="1"/>
  <c r="L59"/>
  <c r="M88"/>
  <c r="R88" s="1"/>
  <c r="X88" s="1"/>
  <c r="AC88" s="1"/>
  <c r="V166"/>
  <c r="G172"/>
  <c r="Q184"/>
  <c r="W184" s="1"/>
  <c r="H194"/>
  <c r="M194" s="1"/>
  <c r="L195"/>
  <c r="M195" s="1"/>
  <c r="L197"/>
  <c r="H201"/>
  <c r="V202"/>
  <c r="W202" s="1"/>
  <c r="V204"/>
  <c r="L215"/>
  <c r="V215"/>
  <c r="W215" s="1"/>
  <c r="P216"/>
  <c r="V241"/>
  <c r="L258"/>
  <c r="L260"/>
  <c r="H262"/>
  <c r="M262" s="1"/>
  <c r="R262" s="1"/>
  <c r="J264"/>
  <c r="L277"/>
  <c r="M277" s="1"/>
  <c r="H279"/>
  <c r="V287"/>
  <c r="Q290"/>
  <c r="W290" s="1"/>
  <c r="V291"/>
  <c r="H293"/>
  <c r="M293" s="1"/>
  <c r="H295"/>
  <c r="M295" s="1"/>
  <c r="L296"/>
  <c r="V296"/>
  <c r="N323"/>
  <c r="W331"/>
  <c r="M333"/>
  <c r="R333" s="1"/>
  <c r="X333" s="1"/>
  <c r="AC333" s="1"/>
  <c r="H340"/>
  <c r="M347"/>
  <c r="R347" s="1"/>
  <c r="X347" s="1"/>
  <c r="G188"/>
  <c r="H199"/>
  <c r="W206"/>
  <c r="M241"/>
  <c r="R241" s="1"/>
  <c r="X241" s="1"/>
  <c r="AC241" s="1"/>
  <c r="Q281"/>
  <c r="Q297"/>
  <c r="V326"/>
  <c r="S323"/>
  <c r="E70"/>
  <c r="N32"/>
  <c r="E28"/>
  <c r="E32" s="1"/>
  <c r="E78" s="1"/>
  <c r="E87" s="1"/>
  <c r="V68"/>
  <c r="W68" s="1"/>
  <c r="W88"/>
  <c r="N160"/>
  <c r="M191"/>
  <c r="R191" s="1"/>
  <c r="V199"/>
  <c r="Q211"/>
  <c r="Q255"/>
  <c r="W255" s="1"/>
  <c r="L263"/>
  <c r="M263" s="1"/>
  <c r="O275"/>
  <c r="W280"/>
  <c r="L282"/>
  <c r="H286"/>
  <c r="L289"/>
  <c r="M290"/>
  <c r="L298"/>
  <c r="W333"/>
  <c r="Q61"/>
  <c r="L171"/>
  <c r="H184"/>
  <c r="V194"/>
  <c r="V201"/>
  <c r="Q203"/>
  <c r="W224"/>
  <c r="W260"/>
  <c r="E264"/>
  <c r="G264"/>
  <c r="J275"/>
  <c r="H285"/>
  <c r="M285" s="1"/>
  <c r="R285" s="1"/>
  <c r="X285" s="1"/>
  <c r="AC285" s="1"/>
  <c r="L287"/>
  <c r="L291"/>
  <c r="M325"/>
  <c r="R325" s="1"/>
  <c r="X325" s="1"/>
  <c r="AC325" s="1"/>
  <c r="M327"/>
  <c r="R327" s="1"/>
  <c r="X327" s="1"/>
  <c r="AC327" s="1"/>
  <c r="W335"/>
  <c r="S28"/>
  <c r="V28" s="1"/>
  <c r="V61"/>
  <c r="L174"/>
  <c r="L184"/>
  <c r="H193"/>
  <c r="Q197"/>
  <c r="V198"/>
  <c r="W198" s="1"/>
  <c r="L201"/>
  <c r="H202"/>
  <c r="V203"/>
  <c r="L204"/>
  <c r="L214"/>
  <c r="V214"/>
  <c r="H218"/>
  <c r="L219"/>
  <c r="M219" s="1"/>
  <c r="R219" s="1"/>
  <c r="L226"/>
  <c r="H228"/>
  <c r="L240"/>
  <c r="M240" s="1"/>
  <c r="V240"/>
  <c r="W240" s="1"/>
  <c r="Q263"/>
  <c r="W263" s="1"/>
  <c r="L268"/>
  <c r="J269"/>
  <c r="V278"/>
  <c r="L279"/>
  <c r="H280"/>
  <c r="L281"/>
  <c r="M281" s="1"/>
  <c r="Q287"/>
  <c r="W287" s="1"/>
  <c r="V292"/>
  <c r="W292" s="1"/>
  <c r="J294"/>
  <c r="Q298"/>
  <c r="V299"/>
  <c r="M313"/>
  <c r="R313" s="1"/>
  <c r="X313" s="1"/>
  <c r="AC313" s="1"/>
  <c r="M334"/>
  <c r="R334" s="1"/>
  <c r="X334" s="1"/>
  <c r="AC334" s="1"/>
  <c r="M337"/>
  <c r="R337" s="1"/>
  <c r="X337" s="1"/>
  <c r="AC337" s="1"/>
  <c r="L350"/>
  <c r="M350" s="1"/>
  <c r="H14"/>
  <c r="F28"/>
  <c r="F32" s="1"/>
  <c r="T32"/>
  <c r="T77" s="1"/>
  <c r="V31"/>
  <c r="V34"/>
  <c r="V43"/>
  <c r="W43" s="1"/>
  <c r="L46"/>
  <c r="M53"/>
  <c r="M54" s="1"/>
  <c r="H54"/>
  <c r="W94"/>
  <c r="F160"/>
  <c r="V162"/>
  <c r="Q171"/>
  <c r="V174"/>
  <c r="Q189"/>
  <c r="W189" s="1"/>
  <c r="Q195"/>
  <c r="R195" s="1"/>
  <c r="X195" s="1"/>
  <c r="AC195" s="1"/>
  <c r="L198"/>
  <c r="V200"/>
  <c r="W200" s="1"/>
  <c r="Q204"/>
  <c r="H215"/>
  <c r="V218"/>
  <c r="W218" s="1"/>
  <c r="L225"/>
  <c r="M225" s="1"/>
  <c r="R225" s="1"/>
  <c r="H255"/>
  <c r="L256"/>
  <c r="M256" s="1"/>
  <c r="R256" s="1"/>
  <c r="X256" s="1"/>
  <c r="AC256" s="1"/>
  <c r="Q257"/>
  <c r="W257" s="1"/>
  <c r="Q258"/>
  <c r="V261"/>
  <c r="G269"/>
  <c r="H269" s="1"/>
  <c r="Q272"/>
  <c r="N275"/>
  <c r="Q277"/>
  <c r="Q279"/>
  <c r="W279" s="1"/>
  <c r="L288"/>
  <c r="V288"/>
  <c r="W288" s="1"/>
  <c r="Q293"/>
  <c r="E294"/>
  <c r="H294" s="1"/>
  <c r="L297"/>
  <c r="M297" s="1"/>
  <c r="R297" s="1"/>
  <c r="X297" s="1"/>
  <c r="AC297" s="1"/>
  <c r="H298"/>
  <c r="W330"/>
  <c r="R339"/>
  <c r="X339" s="1"/>
  <c r="AC339" s="1"/>
  <c r="L340"/>
  <c r="M341"/>
  <c r="M348"/>
  <c r="R348" s="1"/>
  <c r="X348" s="1"/>
  <c r="Q350"/>
  <c r="V117" i="2"/>
  <c r="S116"/>
  <c r="AP156"/>
  <c r="L100"/>
  <c r="V100"/>
  <c r="R107"/>
  <c r="X107" s="1"/>
  <c r="H108"/>
  <c r="M108" s="1"/>
  <c r="E112"/>
  <c r="V114"/>
  <c r="L121"/>
  <c r="T121"/>
  <c r="L123"/>
  <c r="M123" s="1"/>
  <c r="X134"/>
  <c r="AI134" s="1"/>
  <c r="L146"/>
  <c r="L147"/>
  <c r="M147" s="1"/>
  <c r="L152"/>
  <c r="M152" s="1"/>
  <c r="V152"/>
  <c r="I165"/>
  <c r="L171"/>
  <c r="M171" s="1"/>
  <c r="Q174"/>
  <c r="M186"/>
  <c r="R186" s="1"/>
  <c r="X186" s="1"/>
  <c r="AI186" s="1"/>
  <c r="M188"/>
  <c r="R188" s="1"/>
  <c r="X188" s="1"/>
  <c r="R196"/>
  <c r="X196" s="1"/>
  <c r="AB196" s="1"/>
  <c r="L199"/>
  <c r="R212"/>
  <c r="X212" s="1"/>
  <c r="R223"/>
  <c r="X223" s="1"/>
  <c r="AP223" s="1"/>
  <c r="AP228"/>
  <c r="I99"/>
  <c r="V101"/>
  <c r="H102"/>
  <c r="M102" s="1"/>
  <c r="R102" s="1"/>
  <c r="X102" s="1"/>
  <c r="O103"/>
  <c r="H113"/>
  <c r="R125"/>
  <c r="X125" s="1"/>
  <c r="AI125" s="1"/>
  <c r="R128"/>
  <c r="X128" s="1"/>
  <c r="AB128" s="1"/>
  <c r="W129"/>
  <c r="AI130"/>
  <c r="W135"/>
  <c r="W140"/>
  <c r="L144"/>
  <c r="M144" s="1"/>
  <c r="U143"/>
  <c r="R149"/>
  <c r="X149" s="1"/>
  <c r="AP149" s="1"/>
  <c r="W150"/>
  <c r="W151"/>
  <c r="R155"/>
  <c r="X155" s="1"/>
  <c r="W156"/>
  <c r="W159"/>
  <c r="R164"/>
  <c r="X164" s="1"/>
  <c r="AI164" s="1"/>
  <c r="G168"/>
  <c r="V175"/>
  <c r="W175" s="1"/>
  <c r="W188"/>
  <c r="AP192"/>
  <c r="W197"/>
  <c r="M203"/>
  <c r="R203" s="1"/>
  <c r="X203" s="1"/>
  <c r="AI203" s="1"/>
  <c r="M211"/>
  <c r="R211" s="1"/>
  <c r="X211" s="1"/>
  <c r="AB211" s="1"/>
  <c r="W217"/>
  <c r="V224"/>
  <c r="M230"/>
  <c r="R230" s="1"/>
  <c r="X230" s="1"/>
  <c r="AP230" s="1"/>
  <c r="V232"/>
  <c r="W232" s="1"/>
  <c r="M250"/>
  <c r="R250" s="1"/>
  <c r="L96"/>
  <c r="K99"/>
  <c r="L99" s="1"/>
  <c r="M111"/>
  <c r="R111" s="1"/>
  <c r="X111" s="1"/>
  <c r="AB111" s="1"/>
  <c r="L114"/>
  <c r="AP115"/>
  <c r="W120"/>
  <c r="W125"/>
  <c r="R133"/>
  <c r="X133" s="1"/>
  <c r="AP133" s="1"/>
  <c r="R162"/>
  <c r="X162" s="1"/>
  <c r="AP162" s="1"/>
  <c r="Q166"/>
  <c r="V168"/>
  <c r="W189"/>
  <c r="M195"/>
  <c r="R195" s="1"/>
  <c r="X195" s="1"/>
  <c r="W196"/>
  <c r="W204"/>
  <c r="W212"/>
  <c r="Q214"/>
  <c r="M215"/>
  <c r="R215" s="1"/>
  <c r="X215" s="1"/>
  <c r="AB215" s="1"/>
  <c r="W216"/>
  <c r="W223"/>
  <c r="L118"/>
  <c r="AG243"/>
  <c r="AJ243"/>
  <c r="AG232"/>
  <c r="L101"/>
  <c r="V119"/>
  <c r="Q124"/>
  <c r="X127"/>
  <c r="AP127" s="1"/>
  <c r="W132"/>
  <c r="W137"/>
  <c r="W139"/>
  <c r="Q144"/>
  <c r="X153"/>
  <c r="P165"/>
  <c r="P141" s="1"/>
  <c r="V167"/>
  <c r="L169"/>
  <c r="M169" s="1"/>
  <c r="Q171"/>
  <c r="V172"/>
  <c r="V174"/>
  <c r="W195"/>
  <c r="W203"/>
  <c r="W98"/>
  <c r="H100"/>
  <c r="P99"/>
  <c r="U103"/>
  <c r="J112"/>
  <c r="W127"/>
  <c r="R136"/>
  <c r="X136" s="1"/>
  <c r="AP136" s="1"/>
  <c r="W142"/>
  <c r="W148"/>
  <c r="S157"/>
  <c r="V157" s="1"/>
  <c r="R160"/>
  <c r="X160" s="1"/>
  <c r="AP160" s="1"/>
  <c r="W161"/>
  <c r="T165"/>
  <c r="Q169"/>
  <c r="L173"/>
  <c r="M173" s="1"/>
  <c r="L174"/>
  <c r="M174" s="1"/>
  <c r="R174" s="1"/>
  <c r="L175"/>
  <c r="M175" s="1"/>
  <c r="R175" s="1"/>
  <c r="M177"/>
  <c r="R177" s="1"/>
  <c r="X177" s="1"/>
  <c r="AB177" s="1"/>
  <c r="M191"/>
  <c r="R191" s="1"/>
  <c r="W192"/>
  <c r="M200"/>
  <c r="R200" s="1"/>
  <c r="X200" s="1"/>
  <c r="AI200" s="1"/>
  <c r="W201"/>
  <c r="M207"/>
  <c r="R207" s="1"/>
  <c r="X207" s="1"/>
  <c r="AB207" s="1"/>
  <c r="H214"/>
  <c r="V214"/>
  <c r="W220"/>
  <c r="R227"/>
  <c r="X227" s="1"/>
  <c r="AP227" s="1"/>
  <c r="R248"/>
  <c r="X248" s="1"/>
  <c r="J103"/>
  <c r="F121"/>
  <c r="F143"/>
  <c r="K165"/>
  <c r="K104"/>
  <c r="K103" s="1"/>
  <c r="J165"/>
  <c r="J141" s="1"/>
  <c r="L167"/>
  <c r="M167" s="1"/>
  <c r="W168"/>
  <c r="X185"/>
  <c r="AP185" s="1"/>
  <c r="AB192"/>
  <c r="X197"/>
  <c r="AP197" s="1"/>
  <c r="M198"/>
  <c r="R198" s="1"/>
  <c r="X198" s="1"/>
  <c r="AI198" s="1"/>
  <c r="H205"/>
  <c r="V205"/>
  <c r="M218"/>
  <c r="R218" s="1"/>
  <c r="X218" s="1"/>
  <c r="AI218" s="1"/>
  <c r="Q52" i="4"/>
  <c r="W52" s="1"/>
  <c r="P25"/>
  <c r="P70" s="1"/>
  <c r="N78"/>
  <c r="N77"/>
  <c r="Q21"/>
  <c r="W21" s="1"/>
  <c r="N22"/>
  <c r="K30"/>
  <c r="L29"/>
  <c r="L30" s="1"/>
  <c r="P50"/>
  <c r="P28"/>
  <c r="Q14"/>
  <c r="H25"/>
  <c r="W26"/>
  <c r="W27" s="1"/>
  <c r="Q27"/>
  <c r="M14"/>
  <c r="H27"/>
  <c r="I27"/>
  <c r="L26"/>
  <c r="L27" s="1"/>
  <c r="O78"/>
  <c r="O87" s="1"/>
  <c r="O77"/>
  <c r="O22"/>
  <c r="M31"/>
  <c r="M57"/>
  <c r="J70"/>
  <c r="V14"/>
  <c r="F78"/>
  <c r="F87" s="1"/>
  <c r="F77"/>
  <c r="P22"/>
  <c r="M61"/>
  <c r="R61" s="1"/>
  <c r="X61" s="1"/>
  <c r="R94"/>
  <c r="X94" s="1"/>
  <c r="AC94" s="1"/>
  <c r="K70"/>
  <c r="T70"/>
  <c r="G78"/>
  <c r="G87" s="1"/>
  <c r="G77"/>
  <c r="G22"/>
  <c r="L41"/>
  <c r="M59"/>
  <c r="R65"/>
  <c r="M66"/>
  <c r="H21"/>
  <c r="F22"/>
  <c r="Q25"/>
  <c r="E160"/>
  <c r="H161"/>
  <c r="I22"/>
  <c r="L22" s="1"/>
  <c r="L21"/>
  <c r="S32"/>
  <c r="M44"/>
  <c r="L45"/>
  <c r="R48"/>
  <c r="X47"/>
  <c r="J77"/>
  <c r="J78"/>
  <c r="J87" s="1"/>
  <c r="S27"/>
  <c r="I32"/>
  <c r="S30"/>
  <c r="V29"/>
  <c r="V30" s="1"/>
  <c r="L34"/>
  <c r="M34" s="1"/>
  <c r="R34" s="1"/>
  <c r="X34" s="1"/>
  <c r="I25"/>
  <c r="Q46"/>
  <c r="W46" s="1"/>
  <c r="W50" s="1"/>
  <c r="M48"/>
  <c r="M62"/>
  <c r="L63"/>
  <c r="R64"/>
  <c r="M68"/>
  <c r="E30"/>
  <c r="L161"/>
  <c r="K160"/>
  <c r="W35"/>
  <c r="W36" s="1"/>
  <c r="H66"/>
  <c r="H169"/>
  <c r="M169" s="1"/>
  <c r="L173"/>
  <c r="M173" s="1"/>
  <c r="R173" s="1"/>
  <c r="I172"/>
  <c r="T78"/>
  <c r="T87" s="1"/>
  <c r="O160"/>
  <c r="Q161"/>
  <c r="F172"/>
  <c r="H172" s="1"/>
  <c r="V175"/>
  <c r="V193"/>
  <c r="W193" s="1"/>
  <c r="Q30"/>
  <c r="H37"/>
  <c r="M37" s="1"/>
  <c r="R37" s="1"/>
  <c r="X37" s="1"/>
  <c r="AC37" s="1"/>
  <c r="I50"/>
  <c r="L50" s="1"/>
  <c r="H57"/>
  <c r="M35"/>
  <c r="E41"/>
  <c r="H41" s="1"/>
  <c r="H48"/>
  <c r="V161"/>
  <c r="S160"/>
  <c r="H162"/>
  <c r="F70"/>
  <c r="N70"/>
  <c r="Q45"/>
  <c r="Q63"/>
  <c r="W65"/>
  <c r="W66" s="1"/>
  <c r="M175"/>
  <c r="T188"/>
  <c r="S25"/>
  <c r="V25" s="1"/>
  <c r="L162"/>
  <c r="Q166"/>
  <c r="W166" s="1"/>
  <c r="Q169"/>
  <c r="W169" s="1"/>
  <c r="S172"/>
  <c r="V173"/>
  <c r="W173" s="1"/>
  <c r="Q175"/>
  <c r="N172"/>
  <c r="Q172" s="1"/>
  <c r="U188"/>
  <c r="Q162"/>
  <c r="W162" s="1"/>
  <c r="J172"/>
  <c r="H189"/>
  <c r="E188"/>
  <c r="H190"/>
  <c r="M190" s="1"/>
  <c r="R190" s="1"/>
  <c r="O188"/>
  <c r="Q188" s="1"/>
  <c r="L189"/>
  <c r="I188"/>
  <c r="S188"/>
  <c r="J188"/>
  <c r="H196"/>
  <c r="M196" s="1"/>
  <c r="R196" s="1"/>
  <c r="X196" s="1"/>
  <c r="AC196" s="1"/>
  <c r="M198"/>
  <c r="R198" s="1"/>
  <c r="V171"/>
  <c r="W171" s="1"/>
  <c r="V190"/>
  <c r="W190" s="1"/>
  <c r="M199"/>
  <c r="R199" s="1"/>
  <c r="X199" s="1"/>
  <c r="AC199" s="1"/>
  <c r="H174"/>
  <c r="M174" s="1"/>
  <c r="V191"/>
  <c r="W191" s="1"/>
  <c r="L192"/>
  <c r="M192" s="1"/>
  <c r="R192" s="1"/>
  <c r="X192" s="1"/>
  <c r="AC192" s="1"/>
  <c r="L193"/>
  <c r="M193" s="1"/>
  <c r="R193" s="1"/>
  <c r="W203"/>
  <c r="W214"/>
  <c r="I216"/>
  <c r="L218"/>
  <c r="M218" s="1"/>
  <c r="R218" s="1"/>
  <c r="X218" s="1"/>
  <c r="AC218" s="1"/>
  <c r="L206"/>
  <c r="M206" s="1"/>
  <c r="R206" s="1"/>
  <c r="X206" s="1"/>
  <c r="AC206" s="1"/>
  <c r="L212"/>
  <c r="S216"/>
  <c r="V216" s="1"/>
  <c r="Q222"/>
  <c r="H224"/>
  <c r="H226"/>
  <c r="L228"/>
  <c r="M228" s="1"/>
  <c r="R228" s="1"/>
  <c r="V228"/>
  <c r="W228" s="1"/>
  <c r="Q266"/>
  <c r="O264"/>
  <c r="J216"/>
  <c r="L217"/>
  <c r="M217" s="1"/>
  <c r="R240"/>
  <c r="X240" s="1"/>
  <c r="AC240" s="1"/>
  <c r="G211"/>
  <c r="H211" s="1"/>
  <c r="H214"/>
  <c r="M214" s="1"/>
  <c r="V222"/>
  <c r="L224"/>
  <c r="Q212"/>
  <c r="H213"/>
  <c r="M213" s="1"/>
  <c r="R213" s="1"/>
  <c r="Q217"/>
  <c r="W217" s="1"/>
  <c r="N216"/>
  <c r="Q216" s="1"/>
  <c r="V212"/>
  <c r="S211"/>
  <c r="V211" s="1"/>
  <c r="W211" s="1"/>
  <c r="F216"/>
  <c r="H216" s="1"/>
  <c r="K211"/>
  <c r="L211" s="1"/>
  <c r="Q226"/>
  <c r="W226" s="1"/>
  <c r="H223"/>
  <c r="M223" s="1"/>
  <c r="Q223"/>
  <c r="W223" s="1"/>
  <c r="V259"/>
  <c r="H266"/>
  <c r="W271"/>
  <c r="R273"/>
  <c r="X273" s="1"/>
  <c r="AC273" s="1"/>
  <c r="M258"/>
  <c r="R258" s="1"/>
  <c r="X258" s="1"/>
  <c r="AC258" s="1"/>
  <c r="L222"/>
  <c r="V225"/>
  <c r="X225" s="1"/>
  <c r="AC225" s="1"/>
  <c r="W265"/>
  <c r="U269"/>
  <c r="V272"/>
  <c r="H260"/>
  <c r="L276"/>
  <c r="I275"/>
  <c r="H282"/>
  <c r="G275"/>
  <c r="L286"/>
  <c r="M286" s="1"/>
  <c r="R286" s="1"/>
  <c r="K284"/>
  <c r="W241"/>
  <c r="H267"/>
  <c r="F264"/>
  <c r="L284"/>
  <c r="I264"/>
  <c r="L264" s="1"/>
  <c r="W272"/>
  <c r="K275"/>
  <c r="M340"/>
  <c r="P264"/>
  <c r="Q267"/>
  <c r="W267" s="1"/>
  <c r="P275"/>
  <c r="Q275" s="1"/>
  <c r="Q282"/>
  <c r="W282" s="1"/>
  <c r="F284"/>
  <c r="H288"/>
  <c r="M288" s="1"/>
  <c r="R288" s="1"/>
  <c r="X288" s="1"/>
  <c r="AC288" s="1"/>
  <c r="L292"/>
  <c r="O294"/>
  <c r="Q296"/>
  <c r="W296" s="1"/>
  <c r="V350"/>
  <c r="W350" s="1"/>
  <c r="W325"/>
  <c r="Q326"/>
  <c r="W326" s="1"/>
  <c r="O323"/>
  <c r="T264"/>
  <c r="V265"/>
  <c r="X265" s="1"/>
  <c r="AC265" s="1"/>
  <c r="S264"/>
  <c r="V266"/>
  <c r="H270"/>
  <c r="Q270"/>
  <c r="U275"/>
  <c r="V281"/>
  <c r="W281" s="1"/>
  <c r="M283"/>
  <c r="N284"/>
  <c r="Q284" s="1"/>
  <c r="M291"/>
  <c r="M299"/>
  <c r="R321"/>
  <c r="X321" s="1"/>
  <c r="AC321" s="1"/>
  <c r="E323"/>
  <c r="H323" s="1"/>
  <c r="N264"/>
  <c r="Q264" s="1"/>
  <c r="V270"/>
  <c r="S269"/>
  <c r="T275"/>
  <c r="Q278"/>
  <c r="H276"/>
  <c r="E275"/>
  <c r="Q283"/>
  <c r="W283" s="1"/>
  <c r="Q291"/>
  <c r="W291" s="1"/>
  <c r="L294"/>
  <c r="M294" s="1"/>
  <c r="W297"/>
  <c r="W321"/>
  <c r="V262"/>
  <c r="W262" s="1"/>
  <c r="L266"/>
  <c r="K269"/>
  <c r="V277"/>
  <c r="L280"/>
  <c r="M280" s="1"/>
  <c r="R280" s="1"/>
  <c r="X280" s="1"/>
  <c r="AC280" s="1"/>
  <c r="T284"/>
  <c r="V284" s="1"/>
  <c r="V286"/>
  <c r="W286" s="1"/>
  <c r="W293"/>
  <c r="T294"/>
  <c r="V295"/>
  <c r="Q299"/>
  <c r="W300"/>
  <c r="W329"/>
  <c r="W337"/>
  <c r="R341"/>
  <c r="X341" s="1"/>
  <c r="AC341" s="1"/>
  <c r="H296"/>
  <c r="M296" s="1"/>
  <c r="H326"/>
  <c r="M326" s="1"/>
  <c r="V340"/>
  <c r="I323"/>
  <c r="G284"/>
  <c r="U294"/>
  <c r="N294"/>
  <c r="Q294" s="1"/>
  <c r="K323"/>
  <c r="U323"/>
  <c r="AI98" i="2"/>
  <c r="AB98"/>
  <c r="AP98"/>
  <c r="Q96"/>
  <c r="Q19"/>
  <c r="AP110"/>
  <c r="AI110"/>
  <c r="AB110"/>
  <c r="G123"/>
  <c r="E121"/>
  <c r="AP107"/>
  <c r="AI107"/>
  <c r="AB107"/>
  <c r="H96"/>
  <c r="M96" s="1"/>
  <c r="O118"/>
  <c r="Q114"/>
  <c r="AP126"/>
  <c r="AI126"/>
  <c r="AB126"/>
  <c r="AB132"/>
  <c r="AI132"/>
  <c r="AP132"/>
  <c r="AB136"/>
  <c r="H19"/>
  <c r="H121"/>
  <c r="M122"/>
  <c r="G122"/>
  <c r="G186" i="4" s="1"/>
  <c r="AB230" i="2"/>
  <c r="J116"/>
  <c r="R120"/>
  <c r="X120" s="1"/>
  <c r="P112"/>
  <c r="R129"/>
  <c r="X129" s="1"/>
  <c r="AB134"/>
  <c r="AP134"/>
  <c r="F141"/>
  <c r="Q121"/>
  <c r="AP161"/>
  <c r="AI161"/>
  <c r="AB161"/>
  <c r="AB102"/>
  <c r="AP102"/>
  <c r="AI102"/>
  <c r="AB109"/>
  <c r="AI109"/>
  <c r="L113"/>
  <c r="I117"/>
  <c r="I181" i="4" s="1"/>
  <c r="I112" i="2"/>
  <c r="V113"/>
  <c r="S112"/>
  <c r="V112" s="1"/>
  <c r="Q123"/>
  <c r="W123" s="1"/>
  <c r="R140"/>
  <c r="X140" s="1"/>
  <c r="AP150"/>
  <c r="AI150"/>
  <c r="AB150"/>
  <c r="AP159"/>
  <c r="AI159"/>
  <c r="AB159"/>
  <c r="Q163"/>
  <c r="N157"/>
  <c r="Q157" s="1"/>
  <c r="G170"/>
  <c r="H101"/>
  <c r="M101" s="1"/>
  <c r="R101" s="1"/>
  <c r="X101" s="1"/>
  <c r="AI105"/>
  <c r="AB105"/>
  <c r="AP105"/>
  <c r="Q108"/>
  <c r="W108" s="1"/>
  <c r="AP139"/>
  <c r="AI139"/>
  <c r="AB139"/>
  <c r="AI155"/>
  <c r="AB155"/>
  <c r="AP155"/>
  <c r="S165"/>
  <c r="V169"/>
  <c r="W169" s="1"/>
  <c r="AI207"/>
  <c r="V104"/>
  <c r="T103"/>
  <c r="W124"/>
  <c r="AP130"/>
  <c r="AP148"/>
  <c r="AI148"/>
  <c r="AB148"/>
  <c r="R158"/>
  <c r="X158" s="1"/>
  <c r="Q205"/>
  <c r="W205" s="1"/>
  <c r="AB138"/>
  <c r="AP138"/>
  <c r="AI138"/>
  <c r="S143"/>
  <c r="V146"/>
  <c r="E165"/>
  <c r="E141" s="1"/>
  <c r="N165"/>
  <c r="Q172"/>
  <c r="W172" s="1"/>
  <c r="AP198"/>
  <c r="AB198"/>
  <c r="AP251"/>
  <c r="AI251"/>
  <c r="V106"/>
  <c r="K117"/>
  <c r="K181" i="4" s="1"/>
  <c r="Q122" i="2"/>
  <c r="W122" s="1"/>
  <c r="AP137"/>
  <c r="L143"/>
  <c r="G146"/>
  <c r="M146"/>
  <c r="AI153"/>
  <c r="AB153"/>
  <c r="AP153"/>
  <c r="AB190"/>
  <c r="AP190"/>
  <c r="AI190"/>
  <c r="L19"/>
  <c r="V96"/>
  <c r="E99"/>
  <c r="H99" s="1"/>
  <c r="H117"/>
  <c r="T143"/>
  <c r="V145"/>
  <c r="W145" s="1"/>
  <c r="AP189"/>
  <c r="AI189"/>
  <c r="AB189"/>
  <c r="E104"/>
  <c r="H106"/>
  <c r="M106" s="1"/>
  <c r="N104"/>
  <c r="Q106"/>
  <c r="P116"/>
  <c r="L119"/>
  <c r="M119" s="1"/>
  <c r="Q143"/>
  <c r="AP151"/>
  <c r="AB151"/>
  <c r="AI151"/>
  <c r="AP225"/>
  <c r="AI225"/>
  <c r="AB225"/>
  <c r="G112"/>
  <c r="O112"/>
  <c r="R135"/>
  <c r="X135" s="1"/>
  <c r="R142"/>
  <c r="X142" s="1"/>
  <c r="Q147"/>
  <c r="L163"/>
  <c r="M163" s="1"/>
  <c r="L168"/>
  <c r="M168" s="1"/>
  <c r="R168" s="1"/>
  <c r="X168" s="1"/>
  <c r="G144"/>
  <c r="G208" i="4" s="1"/>
  <c r="H143" i="2"/>
  <c r="AP164"/>
  <c r="AB164"/>
  <c r="E118"/>
  <c r="U118"/>
  <c r="V144"/>
  <c r="AI162"/>
  <c r="AB162"/>
  <c r="G166"/>
  <c r="G230" i="4" s="1"/>
  <c r="H165" i="2"/>
  <c r="G167"/>
  <c r="AP195"/>
  <c r="AI195"/>
  <c r="AB195"/>
  <c r="AP203"/>
  <c r="AB203"/>
  <c r="AI213"/>
  <c r="AB213"/>
  <c r="AP213"/>
  <c r="R131"/>
  <c r="X131" s="1"/>
  <c r="Q146"/>
  <c r="L157"/>
  <c r="M157" s="1"/>
  <c r="AI188"/>
  <c r="AB188"/>
  <c r="AP188"/>
  <c r="AP218"/>
  <c r="AB218"/>
  <c r="AI227"/>
  <c r="AB227"/>
  <c r="L232"/>
  <c r="M232" s="1"/>
  <c r="R232" s="1"/>
  <c r="AB156"/>
  <c r="AI160"/>
  <c r="AB160"/>
  <c r="V166"/>
  <c r="U165"/>
  <c r="AI201"/>
  <c r="AB201"/>
  <c r="AP201"/>
  <c r="AI212"/>
  <c r="AP212"/>
  <c r="AB212"/>
  <c r="AI217"/>
  <c r="AB217"/>
  <c r="G175"/>
  <c r="W191"/>
  <c r="X210"/>
  <c r="W248"/>
  <c r="Q167"/>
  <c r="W167" s="1"/>
  <c r="V171"/>
  <c r="W171" s="1"/>
  <c r="R216"/>
  <c r="X216" s="1"/>
  <c r="Q194"/>
  <c r="W194" s="1"/>
  <c r="AI197"/>
  <c r="AB197"/>
  <c r="H199"/>
  <c r="AP215"/>
  <c r="AI215"/>
  <c r="M219"/>
  <c r="R219" s="1"/>
  <c r="X219" s="1"/>
  <c r="L170"/>
  <c r="M170" s="1"/>
  <c r="R170" s="1"/>
  <c r="X170" s="1"/>
  <c r="G172"/>
  <c r="Q173"/>
  <c r="W173" s="1"/>
  <c r="AI193"/>
  <c r="AB193"/>
  <c r="AP211"/>
  <c r="AI211"/>
  <c r="AI229"/>
  <c r="AB229"/>
  <c r="AP249"/>
  <c r="AI249"/>
  <c r="G169"/>
  <c r="AB185"/>
  <c r="X191"/>
  <c r="H194"/>
  <c r="M205"/>
  <c r="AP206"/>
  <c r="AB206"/>
  <c r="AI222"/>
  <c r="X250"/>
  <c r="X176"/>
  <c r="AP186"/>
  <c r="AB186"/>
  <c r="W211"/>
  <c r="L214"/>
  <c r="X226"/>
  <c r="AB228"/>
  <c r="W250"/>
  <c r="L194"/>
  <c r="AE252"/>
  <c r="AJ252" s="1"/>
  <c r="W220" i="4" l="1"/>
  <c r="W222"/>
  <c r="W261"/>
  <c r="W214" i="2"/>
  <c r="R203" i="4"/>
  <c r="X203" s="1"/>
  <c r="AC203" s="1"/>
  <c r="J257" i="2"/>
  <c r="J231" s="1"/>
  <c r="J301" i="4" s="1"/>
  <c r="X191"/>
  <c r="AC191" s="1"/>
  <c r="O141" i="2"/>
  <c r="R169" i="4"/>
  <c r="X169" s="1"/>
  <c r="AC169" s="1"/>
  <c r="X174" i="2"/>
  <c r="R124"/>
  <c r="X124" s="1"/>
  <c r="M184" i="4"/>
  <c r="R184" s="1"/>
  <c r="X184" s="1"/>
  <c r="AC184" s="1"/>
  <c r="R163" i="2"/>
  <c r="H28" i="4"/>
  <c r="W101" i="2"/>
  <c r="M99"/>
  <c r="L112"/>
  <c r="M121"/>
  <c r="H32" i="4"/>
  <c r="M201"/>
  <c r="R201" s="1"/>
  <c r="X201" s="1"/>
  <c r="AC201" s="1"/>
  <c r="W41"/>
  <c r="AI187" i="2"/>
  <c r="AB187"/>
  <c r="AP187"/>
  <c r="AP208"/>
  <c r="AI208"/>
  <c r="AB208"/>
  <c r="U78" i="4"/>
  <c r="U87" s="1"/>
  <c r="U77"/>
  <c r="AP222" i="2"/>
  <c r="G187" i="4"/>
  <c r="M255"/>
  <c r="R255" s="1"/>
  <c r="X255" s="1"/>
  <c r="AC255" s="1"/>
  <c r="X219"/>
  <c r="AC219" s="1"/>
  <c r="M199" i="2"/>
  <c r="R199" s="1"/>
  <c r="X199" s="1"/>
  <c r="R119"/>
  <c r="X119" s="1"/>
  <c r="AI119" s="1"/>
  <c r="AP204"/>
  <c r="G234" i="4"/>
  <c r="AP220" i="2"/>
  <c r="AI127"/>
  <c r="V172" i="4"/>
  <c r="W172" s="1"/>
  <c r="W161"/>
  <c r="R53"/>
  <c r="W146" i="2"/>
  <c r="AI115"/>
  <c r="AI204"/>
  <c r="G210" i="4"/>
  <c r="AP207" i="2"/>
  <c r="AI220"/>
  <c r="AI136"/>
  <c r="W114"/>
  <c r="AB127"/>
  <c r="M292" i="4"/>
  <c r="R292" s="1"/>
  <c r="X292" s="1"/>
  <c r="AC292" s="1"/>
  <c r="M226"/>
  <c r="R226" s="1"/>
  <c r="X226" s="1"/>
  <c r="AC226" s="1"/>
  <c r="I141" i="2"/>
  <c r="M289" i="4"/>
  <c r="R289" s="1"/>
  <c r="X289" s="1"/>
  <c r="AC289" s="1"/>
  <c r="W199"/>
  <c r="R257"/>
  <c r="X257" s="1"/>
  <c r="AC257" s="1"/>
  <c r="M202"/>
  <c r="R202" s="1"/>
  <c r="X202" s="1"/>
  <c r="AC202" s="1"/>
  <c r="W31"/>
  <c r="W224" i="2"/>
  <c r="G209" i="4"/>
  <c r="G232"/>
  <c r="U141" i="2"/>
  <c r="G235" i="4"/>
  <c r="AI185" i="2"/>
  <c r="W195" i="4"/>
  <c r="Q50"/>
  <c r="M171"/>
  <c r="R171" s="1"/>
  <c r="X171" s="1"/>
  <c r="AC171" s="1"/>
  <c r="Q117" i="2"/>
  <c r="W117" s="1"/>
  <c r="AI128"/>
  <c r="AI111"/>
  <c r="X213" i="4"/>
  <c r="AC213" s="1"/>
  <c r="K77"/>
  <c r="AP128" i="2"/>
  <c r="AB125"/>
  <c r="AP111"/>
  <c r="M212" i="4"/>
  <c r="R212" s="1"/>
  <c r="X212" s="1"/>
  <c r="AC212" s="1"/>
  <c r="W119" i="2"/>
  <c r="W170"/>
  <c r="O116"/>
  <c r="O257" s="1"/>
  <c r="O231" s="1"/>
  <c r="O301" i="4" s="1"/>
  <c r="O182"/>
  <c r="H264"/>
  <c r="M214" i="2"/>
  <c r="R214" s="1"/>
  <c r="X214" s="1"/>
  <c r="R106"/>
  <c r="X106" s="1"/>
  <c r="U182" i="4"/>
  <c r="L269"/>
  <c r="M269" s="1"/>
  <c r="M270"/>
  <c r="M267"/>
  <c r="H188"/>
  <c r="W100" i="2"/>
  <c r="G238" i="4"/>
  <c r="N181"/>
  <c r="M204"/>
  <c r="R204" s="1"/>
  <c r="X204" s="1"/>
  <c r="AC204" s="1"/>
  <c r="M29"/>
  <c r="R29" s="1"/>
  <c r="E181"/>
  <c r="X259"/>
  <c r="AC259" s="1"/>
  <c r="L25"/>
  <c r="G233"/>
  <c r="G236"/>
  <c r="X232" i="2"/>
  <c r="AI232" s="1"/>
  <c r="G239" i="4"/>
  <c r="E182"/>
  <c r="L32"/>
  <c r="G231"/>
  <c r="AB149" i="2"/>
  <c r="V323" i="4"/>
  <c r="W323" s="1"/>
  <c r="R296"/>
  <c r="X296" s="1"/>
  <c r="AC296" s="1"/>
  <c r="Q160"/>
  <c r="L28"/>
  <c r="M28" s="1"/>
  <c r="R274"/>
  <c r="X274" s="1"/>
  <c r="AC274" s="1"/>
  <c r="AP221" i="2"/>
  <c r="AB221"/>
  <c r="AI221"/>
  <c r="AB200"/>
  <c r="Q323" i="4"/>
  <c r="W216"/>
  <c r="R144" i="2"/>
  <c r="X144" s="1"/>
  <c r="AB144" s="1"/>
  <c r="W174" i="4"/>
  <c r="W298"/>
  <c r="W197"/>
  <c r="W61"/>
  <c r="Q165" i="2"/>
  <c r="M282" i="4"/>
  <c r="H30"/>
  <c r="AP154" i="2"/>
  <c r="M268" i="4"/>
  <c r="R268" s="1"/>
  <c r="X268" s="1"/>
  <c r="AC268" s="1"/>
  <c r="M272"/>
  <c r="R272" s="1"/>
  <c r="X272" s="1"/>
  <c r="AC272" s="1"/>
  <c r="M113" i="2"/>
  <c r="R113" s="1"/>
  <c r="M222" i="4"/>
  <c r="R222" s="1"/>
  <c r="X222" s="1"/>
  <c r="AC222" s="1"/>
  <c r="Q99" i="2"/>
  <c r="W99" s="1"/>
  <c r="R295" i="4"/>
  <c r="E77"/>
  <c r="H77" s="1"/>
  <c r="AP200" i="2"/>
  <c r="X163"/>
  <c r="AB163" s="1"/>
  <c r="R157"/>
  <c r="X157" s="1"/>
  <c r="AI157" s="1"/>
  <c r="R173"/>
  <c r="X173" s="1"/>
  <c r="AP173" s="1"/>
  <c r="W163"/>
  <c r="W340" i="4"/>
  <c r="W299"/>
  <c r="H275"/>
  <c r="W29"/>
  <c r="W30" s="1"/>
  <c r="R171" i="2"/>
  <c r="X171" s="1"/>
  <c r="W204" i="4"/>
  <c r="R293"/>
  <c r="X293" s="1"/>
  <c r="AC293" s="1"/>
  <c r="W201"/>
  <c r="U116" i="2"/>
  <c r="V116" s="1"/>
  <c r="AB154"/>
  <c r="R326" i="4"/>
  <c r="X326" s="1"/>
  <c r="AC326" s="1"/>
  <c r="W295"/>
  <c r="V32"/>
  <c r="R31"/>
  <c r="X31" s="1"/>
  <c r="R14"/>
  <c r="X14" s="1"/>
  <c r="L165" i="2"/>
  <c r="R290" i="4"/>
  <c r="X290" s="1"/>
  <c r="AC290" s="1"/>
  <c r="M197"/>
  <c r="R197" s="1"/>
  <c r="X197" s="1"/>
  <c r="AC197" s="1"/>
  <c r="M224" i="2"/>
  <c r="R224" s="1"/>
  <c r="X224" s="1"/>
  <c r="V294" i="4"/>
  <c r="W294" s="1"/>
  <c r="R340"/>
  <c r="X340" s="1"/>
  <c r="AC340" s="1"/>
  <c r="R174"/>
  <c r="X174" s="1"/>
  <c r="AC174" s="1"/>
  <c r="L172"/>
  <c r="M172" s="1"/>
  <c r="R172" s="1"/>
  <c r="R194"/>
  <c r="X194" s="1"/>
  <c r="AC194" s="1"/>
  <c r="M43"/>
  <c r="R43" s="1"/>
  <c r="X43" s="1"/>
  <c r="AC43" s="1"/>
  <c r="Q269"/>
  <c r="N141" i="2"/>
  <c r="Q141" s="1"/>
  <c r="T141"/>
  <c r="W113"/>
  <c r="R214" i="4"/>
  <c r="X214" s="1"/>
  <c r="AC214" s="1"/>
  <c r="X228"/>
  <c r="AC228" s="1"/>
  <c r="X190"/>
  <c r="AC190" s="1"/>
  <c r="H70"/>
  <c r="M279"/>
  <c r="R279" s="1"/>
  <c r="X279" s="1"/>
  <c r="AC279" s="1"/>
  <c r="M261"/>
  <c r="R261" s="1"/>
  <c r="X261" s="1"/>
  <c r="AC261" s="1"/>
  <c r="W219"/>
  <c r="M165" i="2"/>
  <c r="R165" s="1"/>
  <c r="AI177"/>
  <c r="R205"/>
  <c r="X205" s="1"/>
  <c r="AI205" s="1"/>
  <c r="K141"/>
  <c r="L141" s="1"/>
  <c r="AP125"/>
  <c r="AI230"/>
  <c r="AI149"/>
  <c r="W277" i="4"/>
  <c r="R283"/>
  <c r="X283" s="1"/>
  <c r="AC283" s="1"/>
  <c r="R267"/>
  <c r="X267" s="1"/>
  <c r="AC267" s="1"/>
  <c r="R282"/>
  <c r="X282" s="1"/>
  <c r="AC282" s="1"/>
  <c r="M162"/>
  <c r="R162" s="1"/>
  <c r="X162" s="1"/>
  <c r="AC162" s="1"/>
  <c r="S70"/>
  <c r="M298"/>
  <c r="R298" s="1"/>
  <c r="X298" s="1"/>
  <c r="AC298" s="1"/>
  <c r="M266"/>
  <c r="R266" s="1"/>
  <c r="X266" s="1"/>
  <c r="AC266" s="1"/>
  <c r="M276"/>
  <c r="R276" s="1"/>
  <c r="X276" s="1"/>
  <c r="AC276" s="1"/>
  <c r="X179"/>
  <c r="AC179" s="1"/>
  <c r="M100" i="2"/>
  <c r="R100" s="1"/>
  <c r="X100" s="1"/>
  <c r="V121"/>
  <c r="X200" i="4"/>
  <c r="AC200" s="1"/>
  <c r="W121" i="2"/>
  <c r="M260" i="4"/>
  <c r="R260" s="1"/>
  <c r="X260" s="1"/>
  <c r="AC260" s="1"/>
  <c r="W152" i="2"/>
  <c r="AB223"/>
  <c r="AB133"/>
  <c r="AB202"/>
  <c r="AI133"/>
  <c r="AP177"/>
  <c r="W157"/>
  <c r="AP97"/>
  <c r="R96"/>
  <c r="X96" s="1"/>
  <c r="R299" i="4"/>
  <c r="X299" s="1"/>
  <c r="AC299" s="1"/>
  <c r="R270"/>
  <c r="X270" s="1"/>
  <c r="AC270" s="1"/>
  <c r="S78"/>
  <c r="V78" s="1"/>
  <c r="R152" i="2"/>
  <c r="X152" s="1"/>
  <c r="X175"/>
  <c r="AB209"/>
  <c r="AI209"/>
  <c r="AB97"/>
  <c r="W278" i="4"/>
  <c r="S77"/>
  <c r="V77" s="1"/>
  <c r="X77" s="1"/>
  <c r="Q22"/>
  <c r="W22" s="1"/>
  <c r="L103" i="2"/>
  <c r="R350" i="4"/>
  <c r="M287"/>
  <c r="R287" s="1"/>
  <c r="X287" s="1"/>
  <c r="AC287" s="1"/>
  <c r="AI137" i="2"/>
  <c r="P257"/>
  <c r="P231" s="1"/>
  <c r="P301" i="4" s="1"/>
  <c r="AP202" i="2"/>
  <c r="AI223"/>
  <c r="R146"/>
  <c r="X146" s="1"/>
  <c r="AB146" s="1"/>
  <c r="X113"/>
  <c r="AB113" s="1"/>
  <c r="H284" i="4"/>
  <c r="M284" s="1"/>
  <c r="R284" s="1"/>
  <c r="X284" s="1"/>
  <c r="AC284" s="1"/>
  <c r="R294"/>
  <c r="X294" s="1"/>
  <c r="AC294" s="1"/>
  <c r="V275"/>
  <c r="W275" s="1"/>
  <c r="X286"/>
  <c r="AC286" s="1"/>
  <c r="M189"/>
  <c r="R189" s="1"/>
  <c r="X189" s="1"/>
  <c r="AC189" s="1"/>
  <c r="R175"/>
  <c r="W25"/>
  <c r="W258"/>
  <c r="R281"/>
  <c r="X281" s="1"/>
  <c r="AC281" s="1"/>
  <c r="R277"/>
  <c r="X277" s="1"/>
  <c r="AC277" s="1"/>
  <c r="M215"/>
  <c r="R215" s="1"/>
  <c r="X215" s="1"/>
  <c r="AC215" s="1"/>
  <c r="W34"/>
  <c r="W144" i="2"/>
  <c r="W284" i="4"/>
  <c r="M224"/>
  <c r="R224" s="1"/>
  <c r="X224" s="1"/>
  <c r="AC224" s="1"/>
  <c r="X198"/>
  <c r="AC198" s="1"/>
  <c r="M161"/>
  <c r="R161" s="1"/>
  <c r="X161" s="1"/>
  <c r="AC161" s="1"/>
  <c r="H22"/>
  <c r="M22" s="1"/>
  <c r="R166" i="2"/>
  <c r="X166" s="1"/>
  <c r="R300" i="4"/>
  <c r="X300" s="1"/>
  <c r="AC300" s="1"/>
  <c r="R263"/>
  <c r="X263" s="1"/>
  <c r="AC263" s="1"/>
  <c r="W194"/>
  <c r="M46"/>
  <c r="M50" s="1"/>
  <c r="M211"/>
  <c r="R211" s="1"/>
  <c r="X211" s="1"/>
  <c r="AC211" s="1"/>
  <c r="E116" i="2"/>
  <c r="L188" i="4"/>
  <c r="M188" s="1"/>
  <c r="R188" s="1"/>
  <c r="M41"/>
  <c r="R41" s="1"/>
  <c r="X41" s="1"/>
  <c r="AC41" s="1"/>
  <c r="H160"/>
  <c r="X65"/>
  <c r="X66" s="1"/>
  <c r="R66"/>
  <c r="W14"/>
  <c r="R99" i="2"/>
  <c r="X99" s="1"/>
  <c r="AB99" s="1"/>
  <c r="V269" i="4"/>
  <c r="R291"/>
  <c r="X291" s="1"/>
  <c r="AC291" s="1"/>
  <c r="V264"/>
  <c r="W264" s="1"/>
  <c r="X295"/>
  <c r="AC295" s="1"/>
  <c r="W266"/>
  <c r="R35"/>
  <c r="M36"/>
  <c r="T89"/>
  <c r="T95"/>
  <c r="R44"/>
  <c r="M45"/>
  <c r="I77"/>
  <c r="R59"/>
  <c r="X59" s="1"/>
  <c r="AC59" s="1"/>
  <c r="X55"/>
  <c r="AC55" s="1"/>
  <c r="F95"/>
  <c r="F89"/>
  <c r="H78"/>
  <c r="AI196" i="2"/>
  <c r="AP196"/>
  <c r="X175" i="4"/>
  <c r="AC175" s="1"/>
  <c r="J95"/>
  <c r="J89"/>
  <c r="AC34"/>
  <c r="G95"/>
  <c r="G89"/>
  <c r="E95"/>
  <c r="H87"/>
  <c r="E89"/>
  <c r="V70"/>
  <c r="Q112" i="2"/>
  <c r="W112" s="1"/>
  <c r="R167"/>
  <c r="X167" s="1"/>
  <c r="AI167" s="1"/>
  <c r="M264" i="4"/>
  <c r="R264" s="1"/>
  <c r="X264" s="1"/>
  <c r="AC264" s="1"/>
  <c r="W259"/>
  <c r="R278"/>
  <c r="X278" s="1"/>
  <c r="AC278" s="1"/>
  <c r="X193"/>
  <c r="AC193" s="1"/>
  <c r="V160"/>
  <c r="W160" s="1"/>
  <c r="K89"/>
  <c r="K95"/>
  <c r="U95"/>
  <c r="U89"/>
  <c r="X173"/>
  <c r="AC173" s="1"/>
  <c r="R68"/>
  <c r="X68" s="1"/>
  <c r="X64"/>
  <c r="AC64" s="1"/>
  <c r="M21"/>
  <c r="R21" s="1"/>
  <c r="X21" s="1"/>
  <c r="R52"/>
  <c r="X52" s="1"/>
  <c r="M26"/>
  <c r="W174" i="2"/>
  <c r="Q116"/>
  <c r="V165"/>
  <c r="L275" i="4"/>
  <c r="X262"/>
  <c r="AC262" s="1"/>
  <c r="W212"/>
  <c r="W225"/>
  <c r="W175"/>
  <c r="L160"/>
  <c r="X48"/>
  <c r="AC48" s="1"/>
  <c r="AC47"/>
  <c r="P32"/>
  <c r="Q28"/>
  <c r="W28" s="1"/>
  <c r="L104" i="2"/>
  <c r="W270" i="4"/>
  <c r="X350"/>
  <c r="R217"/>
  <c r="X217" s="1"/>
  <c r="AC217" s="1"/>
  <c r="R62"/>
  <c r="M63"/>
  <c r="I78"/>
  <c r="I70"/>
  <c r="L70" s="1"/>
  <c r="O95"/>
  <c r="O89"/>
  <c r="N87"/>
  <c r="R169" i="2"/>
  <c r="X169" s="1"/>
  <c r="AB169" s="1"/>
  <c r="L323" i="4"/>
  <c r="M323" s="1"/>
  <c r="R323" s="1"/>
  <c r="L216"/>
  <c r="M216" s="1"/>
  <c r="R216" s="1"/>
  <c r="X216" s="1"/>
  <c r="AC216" s="1"/>
  <c r="V188"/>
  <c r="W188" s="1"/>
  <c r="R223"/>
  <c r="X223" s="1"/>
  <c r="AC223" s="1"/>
  <c r="Q70"/>
  <c r="X53"/>
  <c r="R54"/>
  <c r="R57"/>
  <c r="X56"/>
  <c r="M25"/>
  <c r="R25" s="1"/>
  <c r="X25" s="1"/>
  <c r="AB214" i="2"/>
  <c r="AP214"/>
  <c r="AI214"/>
  <c r="AI131"/>
  <c r="AP131"/>
  <c r="AB131"/>
  <c r="AP191"/>
  <c r="AI191"/>
  <c r="AB191"/>
  <c r="AP199"/>
  <c r="AI199"/>
  <c r="AB199"/>
  <c r="AI163"/>
  <c r="J184"/>
  <c r="J243" s="1"/>
  <c r="AB142"/>
  <c r="AP142"/>
  <c r="AI142"/>
  <c r="AP146"/>
  <c r="AI146"/>
  <c r="V118"/>
  <c r="W166"/>
  <c r="AI101"/>
  <c r="AB101"/>
  <c r="AP101"/>
  <c r="AI129"/>
  <c r="AB129"/>
  <c r="AP129"/>
  <c r="G121"/>
  <c r="G257" s="1"/>
  <c r="G231" s="1"/>
  <c r="G301" i="4" s="1"/>
  <c r="W96" i="2"/>
  <c r="AB232"/>
  <c r="AI248"/>
  <c r="AP248"/>
  <c r="M143"/>
  <c r="R143" s="1"/>
  <c r="H141"/>
  <c r="AI158"/>
  <c r="AB158"/>
  <c r="AP158"/>
  <c r="R122"/>
  <c r="X122" s="1"/>
  <c r="AP219"/>
  <c r="AB219"/>
  <c r="AI219"/>
  <c r="G143"/>
  <c r="F112"/>
  <c r="F118"/>
  <c r="F182" i="4" s="1"/>
  <c r="H114" i="2"/>
  <c r="R123"/>
  <c r="X123" s="1"/>
  <c r="R121"/>
  <c r="M194"/>
  <c r="R194" s="1"/>
  <c r="X194" s="1"/>
  <c r="AB210"/>
  <c r="AP210"/>
  <c r="AI210"/>
  <c r="AI135"/>
  <c r="AP135"/>
  <c r="AB135"/>
  <c r="H104"/>
  <c r="E103"/>
  <c r="H103" s="1"/>
  <c r="AI174"/>
  <c r="AB174"/>
  <c r="AP174"/>
  <c r="S141"/>
  <c r="V143"/>
  <c r="W143" s="1"/>
  <c r="AB176"/>
  <c r="AP176"/>
  <c r="AI176"/>
  <c r="AP205"/>
  <c r="M19"/>
  <c r="Q118"/>
  <c r="R108"/>
  <c r="X108" s="1"/>
  <c r="R172"/>
  <c r="X172" s="1"/>
  <c r="AP175"/>
  <c r="AI175"/>
  <c r="AB175"/>
  <c r="AP120"/>
  <c r="AB120"/>
  <c r="AI120"/>
  <c r="W19"/>
  <c r="T257"/>
  <c r="T231" s="1"/>
  <c r="T301" i="4" s="1"/>
  <c r="AP140" i="2"/>
  <c r="AB140"/>
  <c r="AI140"/>
  <c r="W147"/>
  <c r="R147"/>
  <c r="X147" s="1"/>
  <c r="N103"/>
  <c r="Q104"/>
  <c r="W104" s="1"/>
  <c r="AB170"/>
  <c r="AP170"/>
  <c r="AI170"/>
  <c r="AP96"/>
  <c r="AI96"/>
  <c r="AB96"/>
  <c r="AP157"/>
  <c r="K116"/>
  <c r="AB226"/>
  <c r="AP226"/>
  <c r="AI226"/>
  <c r="V103"/>
  <c r="L117"/>
  <c r="M117" s="1"/>
  <c r="R117" s="1"/>
  <c r="X117" s="1"/>
  <c r="I116"/>
  <c r="AI250"/>
  <c r="AP250"/>
  <c r="AB168"/>
  <c r="AP168"/>
  <c r="AI168"/>
  <c r="S257"/>
  <c r="AI216"/>
  <c r="AB216"/>
  <c r="AP216"/>
  <c r="G165"/>
  <c r="W106"/>
  <c r="AP124"/>
  <c r="AB124"/>
  <c r="AI124"/>
  <c r="X145"/>
  <c r="AB106" l="1"/>
  <c r="AI106"/>
  <c r="U257"/>
  <c r="U231" s="1"/>
  <c r="U301" i="4" s="1"/>
  <c r="AI99" i="2"/>
  <c r="S87" i="4"/>
  <c r="P184" i="2"/>
  <c r="P243" s="1"/>
  <c r="P252" s="1"/>
  <c r="P254" s="1"/>
  <c r="M30" i="4"/>
  <c r="R269"/>
  <c r="AI224" i="2"/>
  <c r="AB224"/>
  <c r="AP224"/>
  <c r="X165"/>
  <c r="AP165" s="1"/>
  <c r="W118"/>
  <c r="AP232"/>
  <c r="AP99"/>
  <c r="AB119"/>
  <c r="M70" i="4"/>
  <c r="R70" s="1"/>
  <c r="X70" s="1"/>
  <c r="L77"/>
  <c r="AI144" i="2"/>
  <c r="AP167"/>
  <c r="AP163"/>
  <c r="AP119"/>
  <c r="R22" i="4"/>
  <c r="X22" s="1"/>
  <c r="AC22" s="1"/>
  <c r="X172"/>
  <c r="AC172" s="1"/>
  <c r="AB157" i="2"/>
  <c r="AP144"/>
  <c r="AB167"/>
  <c r="X323" i="4"/>
  <c r="AC323" s="1"/>
  <c r="W165" i="2"/>
  <c r="M103"/>
  <c r="W70" i="4"/>
  <c r="W269"/>
  <c r="AB205" i="2"/>
  <c r="V141"/>
  <c r="W141" s="1"/>
  <c r="AI113"/>
  <c r="M275" i="4"/>
  <c r="R275" s="1"/>
  <c r="X275" s="1"/>
  <c r="AC275" s="1"/>
  <c r="AI173" i="2"/>
  <c r="X121"/>
  <c r="AP113"/>
  <c r="AB173"/>
  <c r="M141"/>
  <c r="R141" s="1"/>
  <c r="AP106"/>
  <c r="P244"/>
  <c r="AP166"/>
  <c r="AI166"/>
  <c r="AB166"/>
  <c r="AI169"/>
  <c r="W116"/>
  <c r="M160" i="4"/>
  <c r="R160" s="1"/>
  <c r="X160" s="1"/>
  <c r="AC160" s="1"/>
  <c r="R46"/>
  <c r="R50" s="1"/>
  <c r="X50" s="1"/>
  <c r="AC50" s="1"/>
  <c r="AP100" i="2"/>
  <c r="AB100"/>
  <c r="AI100"/>
  <c r="G141"/>
  <c r="AP169"/>
  <c r="AP152"/>
  <c r="AI152"/>
  <c r="AB152"/>
  <c r="M27" i="4"/>
  <c r="R26"/>
  <c r="U110"/>
  <c r="R45"/>
  <c r="X44"/>
  <c r="X188"/>
  <c r="AC188" s="1"/>
  <c r="N95"/>
  <c r="N89"/>
  <c r="R28"/>
  <c r="M32"/>
  <c r="X51"/>
  <c r="AC51" s="1"/>
  <c r="AC52"/>
  <c r="K110"/>
  <c r="T110"/>
  <c r="H89"/>
  <c r="F110"/>
  <c r="X57"/>
  <c r="AC57" s="1"/>
  <c r="AC56"/>
  <c r="R63"/>
  <c r="X62"/>
  <c r="J110"/>
  <c r="R36"/>
  <c r="X35"/>
  <c r="M104" i="2"/>
  <c r="R104" s="1"/>
  <c r="X104" s="1"/>
  <c r="O110" i="4"/>
  <c r="P77"/>
  <c r="Q77" s="1"/>
  <c r="W77" s="1"/>
  <c r="P78"/>
  <c r="Q32"/>
  <c r="W32" s="1"/>
  <c r="E110"/>
  <c r="H95"/>
  <c r="S89"/>
  <c r="V89" s="1"/>
  <c r="V87"/>
  <c r="S95"/>
  <c r="AC53"/>
  <c r="X54"/>
  <c r="AC54" s="1"/>
  <c r="X269"/>
  <c r="AC269" s="1"/>
  <c r="I87"/>
  <c r="L78"/>
  <c r="M78" s="1"/>
  <c r="X29"/>
  <c r="X30" s="1"/>
  <c r="R30"/>
  <c r="G110"/>
  <c r="G184" i="2"/>
  <c r="AB117"/>
  <c r="AP117"/>
  <c r="AI117"/>
  <c r="AI145"/>
  <c r="AP145"/>
  <c r="AB145"/>
  <c r="K257"/>
  <c r="K231" s="1"/>
  <c r="K301" i="4" s="1"/>
  <c r="AB121" i="2"/>
  <c r="AP121"/>
  <c r="AI121"/>
  <c r="T184"/>
  <c r="T243" s="1"/>
  <c r="AB194"/>
  <c r="AP194"/>
  <c r="AI194"/>
  <c r="L116"/>
  <c r="I257"/>
  <c r="AI171"/>
  <c r="AB171"/>
  <c r="AP171"/>
  <c r="AP172"/>
  <c r="AI172"/>
  <c r="AB172"/>
  <c r="R19"/>
  <c r="X19"/>
  <c r="U184"/>
  <c r="U243" s="1"/>
  <c r="M114"/>
  <c r="R114" s="1"/>
  <c r="X114" s="1"/>
  <c r="H118"/>
  <c r="AP122"/>
  <c r="AI122"/>
  <c r="AB122"/>
  <c r="E257"/>
  <c r="AI123"/>
  <c r="AB123"/>
  <c r="AP123"/>
  <c r="F116"/>
  <c r="F257" s="1"/>
  <c r="F231" s="1"/>
  <c r="F301" i="4" s="1"/>
  <c r="X141" i="2"/>
  <c r="Q103"/>
  <c r="W103" s="1"/>
  <c r="N257"/>
  <c r="AB108"/>
  <c r="AP108"/>
  <c r="AI108"/>
  <c r="H112"/>
  <c r="M112" s="1"/>
  <c r="R112" s="1"/>
  <c r="X112" s="1"/>
  <c r="X143"/>
  <c r="G243"/>
  <c r="J252"/>
  <c r="J254" s="1"/>
  <c r="J244"/>
  <c r="S231"/>
  <c r="S301" i="4" s="1"/>
  <c r="V257" i="2"/>
  <c r="AP147"/>
  <c r="AB147"/>
  <c r="AI147"/>
  <c r="O184"/>
  <c r="O243" s="1"/>
  <c r="AB165" l="1"/>
  <c r="AI165"/>
  <c r="X46" i="4"/>
  <c r="AC46" s="1"/>
  <c r="R27"/>
  <c r="X26"/>
  <c r="N110"/>
  <c r="V95"/>
  <c r="S110"/>
  <c r="V110" s="1"/>
  <c r="X63"/>
  <c r="AC63" s="1"/>
  <c r="AC62"/>
  <c r="X60"/>
  <c r="P87"/>
  <c r="Q78"/>
  <c r="W78" s="1"/>
  <c r="I89"/>
  <c r="L89" s="1"/>
  <c r="L87"/>
  <c r="M87" s="1"/>
  <c r="I95"/>
  <c r="X36"/>
  <c r="AC36" s="1"/>
  <c r="AC35"/>
  <c r="X33"/>
  <c r="AC33" s="1"/>
  <c r="R32"/>
  <c r="X32" s="1"/>
  <c r="X28"/>
  <c r="AC28" s="1"/>
  <c r="H110"/>
  <c r="X45"/>
  <c r="AC45" s="1"/>
  <c r="AC44"/>
  <c r="X42"/>
  <c r="AC42" s="1"/>
  <c r="M89"/>
  <c r="F184" i="2"/>
  <c r="O252"/>
  <c r="O254" s="1"/>
  <c r="O244"/>
  <c r="AI112"/>
  <c r="AB112"/>
  <c r="AP112"/>
  <c r="G252"/>
  <c r="G254" s="1"/>
  <c r="G244"/>
  <c r="Y232"/>
  <c r="Y124"/>
  <c r="Y120"/>
  <c r="Y99"/>
  <c r="Y121"/>
  <c r="Y96"/>
  <c r="Y108"/>
  <c r="Y102"/>
  <c r="Y141"/>
  <c r="AP19"/>
  <c r="Y112"/>
  <c r="Y104"/>
  <c r="AI19"/>
  <c r="AB19"/>
  <c r="L257"/>
  <c r="I231"/>
  <c r="I301" i="4" s="1"/>
  <c r="K184" i="2"/>
  <c r="K243" s="1"/>
  <c r="V231"/>
  <c r="S184"/>
  <c r="Q257"/>
  <c r="W257" s="1"/>
  <c r="N231"/>
  <c r="N301" i="4" s="1"/>
  <c r="AI104" i="2"/>
  <c r="AB104"/>
  <c r="AP104"/>
  <c r="R103"/>
  <c r="X103" s="1"/>
  <c r="T252"/>
  <c r="T254" s="1"/>
  <c r="T244"/>
  <c r="AP143"/>
  <c r="AI143"/>
  <c r="AB143"/>
  <c r="E231"/>
  <c r="E301" i="4" s="1"/>
  <c r="H257" i="2"/>
  <c r="M118"/>
  <c r="R118" s="1"/>
  <c r="X118" s="1"/>
  <c r="H116"/>
  <c r="M116" s="1"/>
  <c r="R116" s="1"/>
  <c r="X116" s="1"/>
  <c r="Y116" s="1"/>
  <c r="F243"/>
  <c r="AB141"/>
  <c r="AP141"/>
  <c r="AI141"/>
  <c r="AP114"/>
  <c r="AI114"/>
  <c r="AB114"/>
  <c r="U252"/>
  <c r="U254" s="1"/>
  <c r="U244"/>
  <c r="M257" l="1"/>
  <c r="R257" s="1"/>
  <c r="X257" s="1"/>
  <c r="AP257" s="1"/>
  <c r="P89" i="4"/>
  <c r="Q89" s="1"/>
  <c r="W89" s="1"/>
  <c r="P95"/>
  <c r="Q87"/>
  <c r="W87" s="1"/>
  <c r="I110"/>
  <c r="L110" s="1"/>
  <c r="M110" s="1"/>
  <c r="L95"/>
  <c r="X27"/>
  <c r="AC27" s="1"/>
  <c r="AC26"/>
  <c r="R78"/>
  <c r="X78" s="1"/>
  <c r="AC78" s="1"/>
  <c r="H231" i="2"/>
  <c r="E184"/>
  <c r="AB103"/>
  <c r="AP103"/>
  <c r="AI103"/>
  <c r="K252"/>
  <c r="K254" s="1"/>
  <c r="K244"/>
  <c r="AI257"/>
  <c r="F252"/>
  <c r="F254" s="1"/>
  <c r="F244"/>
  <c r="Q231"/>
  <c r="W231" s="1"/>
  <c r="N184"/>
  <c r="Y103"/>
  <c r="AI116"/>
  <c r="AB116"/>
  <c r="AP116"/>
  <c r="V184"/>
  <c r="S243"/>
  <c r="AP118"/>
  <c r="AB118"/>
  <c r="AI118"/>
  <c r="L231"/>
  <c r="I184"/>
  <c r="P110" i="4" l="1"/>
  <c r="Q110" s="1"/>
  <c r="W110" s="1"/>
  <c r="Q95"/>
  <c r="M95"/>
  <c r="R89"/>
  <c r="X89" s="1"/>
  <c r="AC89" s="1"/>
  <c r="R87"/>
  <c r="X87" s="1"/>
  <c r="AC87" s="1"/>
  <c r="Q184" i="2"/>
  <c r="W184" s="1"/>
  <c r="N243"/>
  <c r="L184"/>
  <c r="I243"/>
  <c r="H184"/>
  <c r="M184" s="1"/>
  <c r="E243"/>
  <c r="V243"/>
  <c r="V244" s="1"/>
  <c r="S252"/>
  <c r="S244"/>
  <c r="M231"/>
  <c r="R231" s="1"/>
  <c r="X231" s="1"/>
  <c r="R95" i="4" l="1"/>
  <c r="W95"/>
  <c r="R110"/>
  <c r="X110" s="1"/>
  <c r="AC110" s="1"/>
  <c r="AI231" i="2"/>
  <c r="AP231"/>
  <c r="AB231"/>
  <c r="E252"/>
  <c r="H243"/>
  <c r="E244"/>
  <c r="L243"/>
  <c r="L244" s="1"/>
  <c r="I252"/>
  <c r="I244"/>
  <c r="R184"/>
  <c r="X184" s="1"/>
  <c r="V252"/>
  <c r="V254" s="1"/>
  <c r="S254"/>
  <c r="Q243"/>
  <c r="N252"/>
  <c r="N244"/>
  <c r="X95" i="4" l="1"/>
  <c r="L252" i="2"/>
  <c r="L254" s="1"/>
  <c r="I254"/>
  <c r="Q252"/>
  <c r="N254"/>
  <c r="M243"/>
  <c r="H244"/>
  <c r="H252"/>
  <c r="E254"/>
  <c r="W243"/>
  <c r="W244" s="1"/>
  <c r="Q244"/>
  <c r="AB184"/>
  <c r="AI184"/>
  <c r="AP184"/>
  <c r="Y184"/>
  <c r="AC95" i="4" l="1"/>
  <c r="Y95"/>
  <c r="M252" i="2"/>
  <c r="H254"/>
  <c r="W252"/>
  <c r="W254" s="1"/>
  <c r="Q254"/>
  <c r="R243"/>
  <c r="M244"/>
  <c r="X243" l="1"/>
  <c r="Y315" i="4" s="1"/>
  <c r="R244" i="2"/>
  <c r="R252"/>
  <c r="M254"/>
  <c r="X252" l="1"/>
  <c r="R254"/>
  <c r="Z243"/>
  <c r="Z232"/>
  <c r="AI243"/>
  <c r="Z184"/>
  <c r="AB243"/>
  <c r="AP243"/>
  <c r="Z141"/>
  <c r="Z124"/>
  <c r="Z120"/>
  <c r="Z121"/>
  <c r="Z96"/>
  <c r="Z108"/>
  <c r="Z102"/>
  <c r="Z100"/>
  <c r="Z103"/>
  <c r="Z112"/>
  <c r="Z104"/>
  <c r="Z99"/>
  <c r="Z116"/>
  <c r="Z101"/>
  <c r="Y243"/>
  <c r="X244"/>
  <c r="AP244" l="1"/>
  <c r="AI244"/>
  <c r="AP252"/>
  <c r="AI252"/>
  <c r="X254"/>
  <c r="AP254" l="1"/>
  <c r="AI254"/>
  <c r="L178" i="4" l="1"/>
  <c r="V178"/>
  <c r="Q177"/>
  <c r="N176"/>
  <c r="V177"/>
  <c r="S176"/>
  <c r="O176"/>
  <c r="G176"/>
  <c r="J176"/>
  <c r="Q178"/>
  <c r="I176"/>
  <c r="L177"/>
  <c r="T176"/>
  <c r="P176"/>
  <c r="K176"/>
  <c r="U176"/>
  <c r="Q176" l="1"/>
  <c r="W177"/>
  <c r="W178"/>
  <c r="L176"/>
  <c r="V176"/>
  <c r="W176" l="1"/>
  <c r="E185" l="1"/>
  <c r="F185"/>
  <c r="H187"/>
  <c r="H177"/>
  <c r="M177" s="1"/>
  <c r="R177" s="1"/>
  <c r="X177" s="1"/>
  <c r="AC177" s="1"/>
  <c r="E176"/>
  <c r="H178"/>
  <c r="M178" s="1"/>
  <c r="R178" s="1"/>
  <c r="X178" s="1"/>
  <c r="AC178" s="1"/>
  <c r="F176"/>
  <c r="H230"/>
  <c r="E229"/>
  <c r="F229"/>
  <c r="H186"/>
  <c r="H236" l="1"/>
  <c r="H239"/>
  <c r="H232"/>
  <c r="G229"/>
  <c r="H229"/>
  <c r="H235"/>
  <c r="G185"/>
  <c r="H185" s="1"/>
  <c r="H233"/>
  <c r="H234"/>
  <c r="H208"/>
  <c r="H231"/>
  <c r="H237"/>
  <c r="H176"/>
  <c r="M176" s="1"/>
  <c r="R176" s="1"/>
  <c r="X176" s="1"/>
  <c r="AC176" s="1"/>
  <c r="H238"/>
  <c r="S185" l="1"/>
  <c r="V186"/>
  <c r="O185"/>
  <c r="T185"/>
  <c r="K185"/>
  <c r="Q187"/>
  <c r="J185"/>
  <c r="U185"/>
  <c r="P185"/>
  <c r="Q186"/>
  <c r="N185"/>
  <c r="L187"/>
  <c r="M187" s="1"/>
  <c r="L186"/>
  <c r="M186" s="1"/>
  <c r="R186" s="1"/>
  <c r="I185"/>
  <c r="V187"/>
  <c r="L185" l="1"/>
  <c r="M185" s="1"/>
  <c r="Q185"/>
  <c r="X186"/>
  <c r="AC186" s="1"/>
  <c r="W186"/>
  <c r="W187"/>
  <c r="R187"/>
  <c r="X187" s="1"/>
  <c r="AC187" s="1"/>
  <c r="V185"/>
  <c r="R185" l="1"/>
  <c r="X185" s="1"/>
  <c r="AC185" s="1"/>
  <c r="J229"/>
  <c r="Q235"/>
  <c r="O168"/>
  <c r="O167" s="1"/>
  <c r="Q233"/>
  <c r="K168"/>
  <c r="K167" s="1"/>
  <c r="V230"/>
  <c r="S229"/>
  <c r="V227"/>
  <c r="S221"/>
  <c r="U207"/>
  <c r="Q231"/>
  <c r="I168"/>
  <c r="L170"/>
  <c r="L231"/>
  <c r="M231" s="1"/>
  <c r="Q238"/>
  <c r="L210"/>
  <c r="G168"/>
  <c r="G167" s="1"/>
  <c r="L232"/>
  <c r="M232" s="1"/>
  <c r="L237"/>
  <c r="M237" s="1"/>
  <c r="U221"/>
  <c r="F207"/>
  <c r="W185"/>
  <c r="K221"/>
  <c r="E207"/>
  <c r="L238"/>
  <c r="M238" s="1"/>
  <c r="U229"/>
  <c r="G221"/>
  <c r="Q232"/>
  <c r="F221"/>
  <c r="L208"/>
  <c r="M208" s="1"/>
  <c r="I207"/>
  <c r="L234"/>
  <c r="M234" s="1"/>
  <c r="O229"/>
  <c r="P207"/>
  <c r="V210"/>
  <c r="Q230"/>
  <c r="W230" s="1"/>
  <c r="N229"/>
  <c r="Q209"/>
  <c r="K229"/>
  <c r="V239"/>
  <c r="L227"/>
  <c r="I221"/>
  <c r="K207"/>
  <c r="V233"/>
  <c r="L230"/>
  <c r="M230" s="1"/>
  <c r="R230" s="1"/>
  <c r="X230" s="1"/>
  <c r="AC230" s="1"/>
  <c r="I229"/>
  <c r="L209"/>
  <c r="T221"/>
  <c r="J207"/>
  <c r="L236"/>
  <c r="M236" s="1"/>
  <c r="L235"/>
  <c r="M235" s="1"/>
  <c r="J168"/>
  <c r="J167" s="1"/>
  <c r="V236"/>
  <c r="P221"/>
  <c r="T207"/>
  <c r="Q237"/>
  <c r="Q227"/>
  <c r="N221"/>
  <c r="F168"/>
  <c r="F167" s="1"/>
  <c r="O207"/>
  <c r="L233"/>
  <c r="M233" s="1"/>
  <c r="O221"/>
  <c r="V208"/>
  <c r="S207"/>
  <c r="H210"/>
  <c r="V238"/>
  <c r="V231"/>
  <c r="N168"/>
  <c r="Q170"/>
  <c r="Q236"/>
  <c r="P168"/>
  <c r="P167" s="1"/>
  <c r="V232"/>
  <c r="J221"/>
  <c r="Q208"/>
  <c r="N207"/>
  <c r="V209"/>
  <c r="H166"/>
  <c r="M166" s="1"/>
  <c r="R166" s="1"/>
  <c r="X166" s="1"/>
  <c r="AC166" s="1"/>
  <c r="V237"/>
  <c r="P229"/>
  <c r="Q239"/>
  <c r="H227"/>
  <c r="E221"/>
  <c r="U168"/>
  <c r="U167" s="1"/>
  <c r="V234"/>
  <c r="L239"/>
  <c r="M239" s="1"/>
  <c r="V235"/>
  <c r="T168"/>
  <c r="T167" s="1"/>
  <c r="V170"/>
  <c r="S168"/>
  <c r="E168"/>
  <c r="H170"/>
  <c r="Q210"/>
  <c r="Q234"/>
  <c r="W234" s="1"/>
  <c r="T229"/>
  <c r="R231" l="1"/>
  <c r="W239"/>
  <c r="R235"/>
  <c r="W208"/>
  <c r="W227"/>
  <c r="R239"/>
  <c r="X239" s="1"/>
  <c r="AC239" s="1"/>
  <c r="R233"/>
  <c r="X233" s="1"/>
  <c r="AC233" s="1"/>
  <c r="R238"/>
  <c r="X238" s="1"/>
  <c r="AC238" s="1"/>
  <c r="W236"/>
  <c r="H221"/>
  <c r="O205"/>
  <c r="K205"/>
  <c r="W210"/>
  <c r="R236"/>
  <c r="X236" s="1"/>
  <c r="AC236" s="1"/>
  <c r="L229"/>
  <c r="M229" s="1"/>
  <c r="M227"/>
  <c r="R227" s="1"/>
  <c r="X227" s="1"/>
  <c r="AC227" s="1"/>
  <c r="Q229"/>
  <c r="P205"/>
  <c r="F205"/>
  <c r="Q207"/>
  <c r="N205"/>
  <c r="V207"/>
  <c r="S205"/>
  <c r="T205"/>
  <c r="X235"/>
  <c r="AC235" s="1"/>
  <c r="L221"/>
  <c r="M221" s="1"/>
  <c r="W209"/>
  <c r="M170"/>
  <c r="R170" s="1"/>
  <c r="X170" s="1"/>
  <c r="AC170" s="1"/>
  <c r="W233"/>
  <c r="E205"/>
  <c r="L168"/>
  <c r="I167"/>
  <c r="L167" s="1"/>
  <c r="G207"/>
  <c r="G205" s="1"/>
  <c r="W232"/>
  <c r="M210"/>
  <c r="R210" s="1"/>
  <c r="X210" s="1"/>
  <c r="AC210" s="1"/>
  <c r="Q221"/>
  <c r="R234"/>
  <c r="X234" s="1"/>
  <c r="AC234" s="1"/>
  <c r="H209"/>
  <c r="M209" s="1"/>
  <c r="R209" s="1"/>
  <c r="X209" s="1"/>
  <c r="AC209" s="1"/>
  <c r="W231"/>
  <c r="V229"/>
  <c r="H168"/>
  <c r="E167"/>
  <c r="H167" s="1"/>
  <c r="J205"/>
  <c r="R237"/>
  <c r="X237" s="1"/>
  <c r="AC237" s="1"/>
  <c r="W238"/>
  <c r="W235"/>
  <c r="V168"/>
  <c r="S167"/>
  <c r="V167" s="1"/>
  <c r="W170"/>
  <c r="L207"/>
  <c r="I205"/>
  <c r="U205"/>
  <c r="Q168"/>
  <c r="N167"/>
  <c r="Q167" s="1"/>
  <c r="W237"/>
  <c r="R208"/>
  <c r="X208" s="1"/>
  <c r="AC208" s="1"/>
  <c r="R232"/>
  <c r="X232" s="1"/>
  <c r="AC232" s="1"/>
  <c r="X231"/>
  <c r="AC231" s="1"/>
  <c r="V221"/>
  <c r="H205" l="1"/>
  <c r="W207"/>
  <c r="W167"/>
  <c r="M167"/>
  <c r="R167" s="1"/>
  <c r="X167" s="1"/>
  <c r="AC167" s="1"/>
  <c r="R229"/>
  <c r="X229" s="1"/>
  <c r="AC229" s="1"/>
  <c r="W229"/>
  <c r="J180"/>
  <c r="M168"/>
  <c r="R168" s="1"/>
  <c r="X168" s="1"/>
  <c r="AC168" s="1"/>
  <c r="R221"/>
  <c r="X221" s="1"/>
  <c r="AC221" s="1"/>
  <c r="P180"/>
  <c r="V181"/>
  <c r="L183"/>
  <c r="N180"/>
  <c r="Q181"/>
  <c r="H207"/>
  <c r="M207" s="1"/>
  <c r="R207" s="1"/>
  <c r="X207" s="1"/>
  <c r="AC207" s="1"/>
  <c r="L182"/>
  <c r="L205"/>
  <c r="V205"/>
  <c r="V183"/>
  <c r="W168"/>
  <c r="Q183"/>
  <c r="W221"/>
  <c r="Q205"/>
  <c r="Q182"/>
  <c r="M205" l="1"/>
  <c r="W205"/>
  <c r="R205"/>
  <c r="X205" s="1"/>
  <c r="AC205" s="1"/>
  <c r="K180"/>
  <c r="L181"/>
  <c r="I180"/>
  <c r="W181"/>
  <c r="T180"/>
  <c r="V182"/>
  <c r="W182" s="1"/>
  <c r="W183"/>
  <c r="U180"/>
  <c r="O180"/>
  <c r="Q180" s="1"/>
  <c r="S180"/>
  <c r="V180" l="1"/>
  <c r="W180" s="1"/>
  <c r="L180"/>
  <c r="F180" l="1"/>
  <c r="H183"/>
  <c r="M183" s="1"/>
  <c r="R183" s="1"/>
  <c r="X183" s="1"/>
  <c r="AC183" s="1"/>
  <c r="G180"/>
  <c r="E180"/>
  <c r="H181"/>
  <c r="M181" s="1"/>
  <c r="R181" s="1"/>
  <c r="X181" s="1"/>
  <c r="AC181" s="1"/>
  <c r="H182"/>
  <c r="M182" s="1"/>
  <c r="R182" s="1"/>
  <c r="X182" s="1"/>
  <c r="AC182" s="1"/>
  <c r="H180" l="1"/>
  <c r="M180" s="1"/>
  <c r="R180" s="1"/>
  <c r="X180" s="1"/>
  <c r="AC180" s="1"/>
  <c r="T163" l="1"/>
  <c r="O163"/>
  <c r="Q164"/>
  <c r="N163"/>
  <c r="U163"/>
  <c r="P163"/>
  <c r="K163"/>
  <c r="J163"/>
  <c r="V165"/>
  <c r="Q165"/>
  <c r="L165"/>
  <c r="L164"/>
  <c r="I163"/>
  <c r="V164"/>
  <c r="S163"/>
  <c r="W165" l="1"/>
  <c r="V163"/>
  <c r="Q163"/>
  <c r="W164"/>
  <c r="L163"/>
  <c r="W163" l="1"/>
  <c r="F163" l="1"/>
  <c r="E163"/>
  <c r="H164"/>
  <c r="M164" s="1"/>
  <c r="R164" s="1"/>
  <c r="X164" s="1"/>
  <c r="AC164" s="1"/>
  <c r="H165"/>
  <c r="M165" s="1"/>
  <c r="R165" s="1"/>
  <c r="X165" s="1"/>
  <c r="AC165" s="1"/>
  <c r="G163"/>
  <c r="H163" l="1"/>
  <c r="M163" s="1"/>
  <c r="R163" s="1"/>
  <c r="X163" s="1"/>
  <c r="AC163" s="1"/>
  <c r="J254" l="1"/>
  <c r="J315" s="1"/>
  <c r="J343" s="1"/>
  <c r="J345" s="1"/>
  <c r="J357" s="1"/>
  <c r="G254"/>
  <c r="G315" s="1"/>
  <c r="G343" s="1"/>
  <c r="G345" s="1"/>
  <c r="G357" s="1"/>
  <c r="U254"/>
  <c r="U315" s="1"/>
  <c r="U343" s="1"/>
  <c r="U345" s="1"/>
  <c r="U357" s="1"/>
  <c r="P254"/>
  <c r="P315" s="1"/>
  <c r="P343" s="1"/>
  <c r="P345" s="1"/>
  <c r="P357" s="1"/>
  <c r="V301" l="1"/>
  <c r="S254"/>
  <c r="F254"/>
  <c r="F315" s="1"/>
  <c r="F343" s="1"/>
  <c r="F345" s="1"/>
  <c r="F357" s="1"/>
  <c r="H301"/>
  <c r="E254"/>
  <c r="K254"/>
  <c r="K315" s="1"/>
  <c r="K343" s="1"/>
  <c r="K345" s="1"/>
  <c r="K357" s="1"/>
  <c r="T254"/>
  <c r="T315" s="1"/>
  <c r="T343" s="1"/>
  <c r="T345" s="1"/>
  <c r="T357" s="1"/>
  <c r="O254"/>
  <c r="O315" s="1"/>
  <c r="O343" s="1"/>
  <c r="O345" s="1"/>
  <c r="O357" s="1"/>
  <c r="Q301"/>
  <c r="W301" s="1"/>
  <c r="N254"/>
  <c r="Q254" l="1"/>
  <c r="N315"/>
  <c r="V254"/>
  <c r="S315"/>
  <c r="H254"/>
  <c r="E315"/>
  <c r="E343" l="1"/>
  <c r="H315"/>
  <c r="N343"/>
  <c r="Q315"/>
  <c r="W254"/>
  <c r="V315"/>
  <c r="S343"/>
  <c r="W315" l="1"/>
  <c r="Q343"/>
  <c r="Q345" s="1"/>
  <c r="Q357" s="1"/>
  <c r="N345"/>
  <c r="N357" s="1"/>
  <c r="V343"/>
  <c r="S345"/>
  <c r="S357" s="1"/>
  <c r="H343"/>
  <c r="H345" s="1"/>
  <c r="H357" s="1"/>
  <c r="E345"/>
  <c r="E357" s="1"/>
  <c r="W343" l="1"/>
  <c r="W345" s="1"/>
  <c r="W357" s="1"/>
  <c r="V345"/>
  <c r="V357" s="1"/>
  <c r="L301" l="1"/>
  <c r="M301" s="1"/>
  <c r="R301" s="1"/>
  <c r="X301" s="1"/>
  <c r="AC301" s="1"/>
  <c r="I254"/>
  <c r="L254" l="1"/>
  <c r="M254" s="1"/>
  <c r="R254" s="1"/>
  <c r="X254" s="1"/>
  <c r="AC254" s="1"/>
  <c r="I315"/>
  <c r="L315" l="1"/>
  <c r="M315" s="1"/>
  <c r="R315" s="1"/>
  <c r="X315" s="1"/>
  <c r="AC315" s="1"/>
  <c r="I343"/>
  <c r="L343" l="1"/>
  <c r="I345"/>
  <c r="I357" s="1"/>
  <c r="M343" l="1"/>
  <c r="L345"/>
  <c r="L357" s="1"/>
  <c r="R343" l="1"/>
  <c r="M345"/>
  <c r="M357" s="1"/>
  <c r="X343" l="1"/>
  <c r="R345"/>
  <c r="R357" s="1"/>
  <c r="AC343" l="1"/>
  <c r="X345"/>
  <c r="X357" l="1"/>
  <c r="AC345"/>
</calcChain>
</file>

<file path=xl/comments1.xml><?xml version="1.0" encoding="utf-8"?>
<comments xmlns="http://schemas.openxmlformats.org/spreadsheetml/2006/main">
  <authors>
    <author>Е. Жильникова</author>
  </authors>
  <commentList>
    <comment ref="Y28" authorId="0">
      <text>
        <r>
          <rPr>
            <b/>
            <sz val="8"/>
            <color indexed="81"/>
            <rFont val="Tahoma"/>
            <family val="2"/>
            <charset val="204"/>
          </rPr>
          <t>Е. Жильникова: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Удельный расход всего топлива
</t>
        </r>
      </text>
    </comment>
    <comment ref="AJ28" authorId="0">
      <text>
        <r>
          <rPr>
            <b/>
            <sz val="8"/>
            <color indexed="81"/>
            <rFont val="Tahoma"/>
            <family val="2"/>
            <charset val="204"/>
          </rPr>
          <t>Е. Жильникова: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Удельный расход всего топлива
</t>
        </r>
      </text>
    </comment>
    <comment ref="AQ28" authorId="0">
      <text>
        <r>
          <rPr>
            <b/>
            <sz val="8"/>
            <color indexed="81"/>
            <rFont val="Tahoma"/>
            <family val="2"/>
            <charset val="204"/>
          </rPr>
          <t>Е. Жильникова: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Удельный расход всего топлива
</t>
        </r>
      </text>
    </comment>
  </commentList>
</comments>
</file>

<file path=xl/sharedStrings.xml><?xml version="1.0" encoding="utf-8"?>
<sst xmlns="http://schemas.openxmlformats.org/spreadsheetml/2006/main" count="1223" uniqueCount="511">
  <si>
    <t>План технико-экономических показателей содержания и текущего ремонта жилого фонда</t>
  </si>
  <si>
    <t>№ п/п</t>
  </si>
  <si>
    <t>Показатели</t>
  </si>
  <si>
    <t>Размер- ность</t>
  </si>
  <si>
    <t>Итого на 1 квартал</t>
  </si>
  <si>
    <t>Итого на 2 квартал</t>
  </si>
  <si>
    <t>Итого на I полугодие</t>
  </si>
  <si>
    <t>Итого на 3 квартал</t>
  </si>
  <si>
    <t>Итого на 9 месяцев</t>
  </si>
  <si>
    <t>Итого на 4 квартал</t>
  </si>
  <si>
    <t>Итого на II полугодие</t>
  </si>
  <si>
    <t>Итого на год</t>
  </si>
  <si>
    <t>Уд. значения</t>
  </si>
  <si>
    <t>%</t>
  </si>
  <si>
    <t>Отклонения</t>
  </si>
  <si>
    <t>Отклонения 
(план - факт 2012г.)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</si>
  <si>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</si>
  <si>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</si>
  <si>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</si>
  <si>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</si>
  <si>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</si>
  <si>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</si>
  <si>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</si>
  <si>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</si>
  <si>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</si>
  <si>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</si>
  <si>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</si>
  <si>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</si>
  <si>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Натуральные показатели</t>
  </si>
  <si>
    <t>1.</t>
  </si>
  <si>
    <r>
      <t>ВЫРАБОТАНО</t>
    </r>
    <r>
      <rPr>
        <sz val="13"/>
        <rFont val="Times New Roman Cyr"/>
        <charset val="204"/>
      </rPr>
      <t xml:space="preserve">  тепловой энергии</t>
    </r>
  </si>
  <si>
    <t xml:space="preserve"> тыс.Гкал</t>
  </si>
  <si>
    <t>2.</t>
  </si>
  <si>
    <t>Расход т./эн. на собственные нужды</t>
  </si>
  <si>
    <t>3.</t>
  </si>
  <si>
    <t>Получено тепловой энергии со стороны</t>
  </si>
  <si>
    <t>4.</t>
  </si>
  <si>
    <t>Подано тепловой энергии в сеть</t>
  </si>
  <si>
    <t>5.</t>
  </si>
  <si>
    <r>
      <t>ПОТЕРИ</t>
    </r>
    <r>
      <rPr>
        <sz val="13"/>
        <rFont val="Times New Roman Cyr"/>
        <charset val="204"/>
      </rPr>
      <t xml:space="preserve">  тепловой энергии в сетях, всего</t>
    </r>
  </si>
  <si>
    <t>5.1</t>
  </si>
  <si>
    <t>в т.ч. от собственных котельных</t>
  </si>
  <si>
    <t>5.2</t>
  </si>
  <si>
    <t>от покупного тепла</t>
  </si>
  <si>
    <t>6.</t>
  </si>
  <si>
    <t>Подано т./эн. внешним потребителям</t>
  </si>
  <si>
    <t>7.1</t>
  </si>
  <si>
    <t xml:space="preserve">Передано т./эн. другим подразделениям </t>
  </si>
  <si>
    <t>7.2</t>
  </si>
  <si>
    <t>Расход т./эн. на хоз.-бытовые нужды</t>
  </si>
  <si>
    <t>8.</t>
  </si>
  <si>
    <t>Среднеэксплуатируемая приведенная общая площадь жилых помещений</t>
  </si>
  <si>
    <t>.м2</t>
  </si>
  <si>
    <t>8.1.</t>
  </si>
  <si>
    <t>в т.ч. населению</t>
  </si>
  <si>
    <t>8.2.</t>
  </si>
  <si>
    <t>бюджетным потребителям</t>
  </si>
  <si>
    <t>8.2.1.</t>
  </si>
  <si>
    <t>в т.ч. местный бюджет</t>
  </si>
  <si>
    <t>8.2.2.</t>
  </si>
  <si>
    <t xml:space="preserve">          краевой бюджет</t>
  </si>
  <si>
    <t>8.2.3.</t>
  </si>
  <si>
    <t xml:space="preserve">          федеральный бюджет</t>
  </si>
  <si>
    <t>8.3.</t>
  </si>
  <si>
    <t>прочим потребителям</t>
  </si>
  <si>
    <t>9.1</t>
  </si>
  <si>
    <r>
      <t>ДИЗЕЛЬНОЕ ТОПЛИВО</t>
    </r>
    <r>
      <rPr>
        <sz val="12"/>
        <rFont val="Times New Roman Cyr"/>
        <charset val="204"/>
      </rPr>
      <t xml:space="preserve">
 К</t>
    </r>
    <r>
      <rPr>
        <vertAlign val="subscript"/>
        <sz val="12"/>
        <rFont val="Times New Roman Cyr"/>
        <charset val="204"/>
      </rPr>
      <t>пер</t>
    </r>
    <r>
      <rPr>
        <sz val="12"/>
        <rFont val="Times New Roman Cyr"/>
        <charset val="204"/>
      </rPr>
      <t>.=1,45</t>
    </r>
  </si>
  <si>
    <t>ВЫРАБОТКА т/эн.</t>
  </si>
  <si>
    <t>9.2</t>
  </si>
  <si>
    <t>расх. (нат. топл.)</t>
  </si>
  <si>
    <t xml:space="preserve">  т.н.т.</t>
  </si>
  <si>
    <t>9.3</t>
  </si>
  <si>
    <t>цена</t>
  </si>
  <si>
    <t>руб./т.н.т.</t>
  </si>
  <si>
    <t>9.4</t>
  </si>
  <si>
    <t>расход (усл. т.)</t>
  </si>
  <si>
    <t xml:space="preserve">  т.у.т.</t>
  </si>
  <si>
    <t>9.5</t>
  </si>
  <si>
    <t>УГОЛЬ</t>
  </si>
  <si>
    <t>9.6</t>
  </si>
  <si>
    <t>9.7</t>
  </si>
  <si>
    <t xml:space="preserve">цена </t>
  </si>
  <si>
    <t>9.8</t>
  </si>
  <si>
    <t>9.9</t>
  </si>
  <si>
    <r>
      <t>МАЗУТ</t>
    </r>
    <r>
      <rPr>
        <sz val="12"/>
        <rFont val="Times New Roman Cyr"/>
        <charset val="204"/>
      </rPr>
      <t xml:space="preserve">
 К</t>
    </r>
    <r>
      <rPr>
        <vertAlign val="subscript"/>
        <sz val="12"/>
        <rFont val="Times New Roman Cyr"/>
        <charset val="204"/>
      </rPr>
      <t>пер</t>
    </r>
    <r>
      <rPr>
        <sz val="12"/>
        <rFont val="Times New Roman Cyr"/>
        <charset val="204"/>
      </rPr>
      <t>.=1,38</t>
    </r>
  </si>
  <si>
    <t>9.10</t>
  </si>
  <si>
    <t>9.11</t>
  </si>
  <si>
    <t>9.12</t>
  </si>
  <si>
    <t>9.13</t>
  </si>
  <si>
    <t>ДРОВА</t>
  </si>
  <si>
    <t>9.14</t>
  </si>
  <si>
    <r>
      <t>расх. (м</t>
    </r>
    <r>
      <rPr>
        <vertAlign val="superscript"/>
        <sz val="13"/>
        <rFont val="Times New Roman Cyr"/>
        <charset val="204"/>
      </rPr>
      <t>3</t>
    </r>
    <r>
      <rPr>
        <sz val="13"/>
        <rFont val="Times New Roman Cyr"/>
        <charset val="204"/>
      </rPr>
      <t>)</t>
    </r>
  </si>
  <si>
    <r>
      <t>м</t>
    </r>
    <r>
      <rPr>
        <vertAlign val="superscript"/>
        <sz val="11"/>
        <rFont val="Times New Roman Cyr"/>
        <charset val="204"/>
      </rPr>
      <t>3</t>
    </r>
  </si>
  <si>
    <t>9.15</t>
  </si>
  <si>
    <t>руб./м3</t>
  </si>
  <si>
    <t>9.16</t>
  </si>
  <si>
    <t>9.17</t>
  </si>
  <si>
    <t>ГАЗ</t>
  </si>
  <si>
    <t>9.18</t>
  </si>
  <si>
    <t>т.н.т.</t>
  </si>
  <si>
    <t>9.19</t>
  </si>
  <si>
    <t>9.20</t>
  </si>
  <si>
    <t>10.1</t>
  </si>
  <si>
    <t>ЭЛЕКТРО-
ЭНЕРГИЯ</t>
  </si>
  <si>
    <t>расход на производство</t>
  </si>
  <si>
    <t>тыс.кВт*ч</t>
  </si>
  <si>
    <t>10.2</t>
  </si>
  <si>
    <t>руб./кВт*ч</t>
  </si>
  <si>
    <t>10.3</t>
  </si>
  <si>
    <t>расход на ремонт</t>
  </si>
  <si>
    <t>10.4</t>
  </si>
  <si>
    <t>10.5</t>
  </si>
  <si>
    <t>ВСЕГО расход</t>
  </si>
  <si>
    <t>10.6</t>
  </si>
  <si>
    <t>11.1.</t>
  </si>
  <si>
    <t>ВОДА  
своя</t>
  </si>
  <si>
    <t>расход на технологию</t>
  </si>
  <si>
    <r>
      <t>тыс.м</t>
    </r>
    <r>
      <rPr>
        <vertAlign val="superscript"/>
        <sz val="11"/>
        <rFont val="Times New Roman Cyr"/>
        <charset val="204"/>
      </rPr>
      <t>3</t>
    </r>
  </si>
  <si>
    <t>11.2.</t>
  </si>
  <si>
    <t>расход на ГВС</t>
  </si>
  <si>
    <t>11.3.</t>
  </si>
  <si>
    <t>всего расход (своя вода)</t>
  </si>
  <si>
    <t>11.4.</t>
  </si>
  <si>
    <t xml:space="preserve">цена (своя вода) </t>
  </si>
  <si>
    <r>
      <t>руб.м</t>
    </r>
    <r>
      <rPr>
        <vertAlign val="superscript"/>
        <sz val="11"/>
        <rFont val="Times New Roman Cyr"/>
        <charset val="204"/>
      </rPr>
      <t>3</t>
    </r>
  </si>
  <si>
    <t>12.1.</t>
  </si>
  <si>
    <t>ВОДА 
покупная</t>
  </si>
  <si>
    <t>12.2.</t>
  </si>
  <si>
    <t>12.3.</t>
  </si>
  <si>
    <t>всего расход (пок. вода)</t>
  </si>
  <si>
    <t>12.4.</t>
  </si>
  <si>
    <t xml:space="preserve">цена (покупная вода) </t>
  </si>
  <si>
    <t xml:space="preserve">ВОДА </t>
  </si>
  <si>
    <t>Себестоимость</t>
  </si>
  <si>
    <t>тыс. руб.</t>
  </si>
  <si>
    <t>2.1</t>
  </si>
  <si>
    <t>2.2</t>
  </si>
  <si>
    <t>2.3</t>
  </si>
  <si>
    <t>ЭЛЕКТРОЭНЕРГИЯ</t>
  </si>
  <si>
    <t>3.1</t>
  </si>
  <si>
    <t>Эл.Энергия на производство</t>
  </si>
  <si>
    <t>3.2</t>
  </si>
  <si>
    <t>Эл.Энергия на ремонт</t>
  </si>
  <si>
    <t>ВОДА</t>
  </si>
  <si>
    <t>4.1</t>
  </si>
  <si>
    <t>на технологию</t>
  </si>
  <si>
    <t>4.2</t>
  </si>
  <si>
    <t>на ГВС</t>
  </si>
  <si>
    <t>5</t>
  </si>
  <si>
    <t>МАТЕРИАЛЫ на технологические нужды</t>
  </si>
  <si>
    <t>6</t>
  </si>
  <si>
    <t>РЕМОНТ</t>
  </si>
  <si>
    <t>6.1</t>
  </si>
  <si>
    <t>Материалы на ремонт хоз. способом</t>
  </si>
  <si>
    <t>6.1.1</t>
  </si>
  <si>
    <t>Материалы на капитальный ремонт производственных фондов (хоз.способ)</t>
  </si>
  <si>
    <t>6.1.2</t>
  </si>
  <si>
    <t>Материалы на текущий ремонт производственных фондов (хоз.способ)</t>
  </si>
  <si>
    <t>6.1.3</t>
  </si>
  <si>
    <t>Материалы на аварийно-восстановительные работы (хоз.способ)</t>
  </si>
  <si>
    <t>6.2</t>
  </si>
  <si>
    <t>Ремонт подрядным способом</t>
  </si>
  <si>
    <t>6.2.1</t>
  </si>
  <si>
    <t>Текущий ремонт подрядным способом</t>
  </si>
  <si>
    <t>6.2.2</t>
  </si>
  <si>
    <t>Капитальный ремонт подрядным способом</t>
  </si>
  <si>
    <t>6.2.3</t>
  </si>
  <si>
    <t>Аварийно-восстановительные работы подрядным способом</t>
  </si>
  <si>
    <t>7</t>
  </si>
  <si>
    <t>ФОНД ОПЛАТЫ ТРУДА</t>
  </si>
  <si>
    <t>ОТИЗ</t>
  </si>
  <si>
    <t>Фонд оплаты труда</t>
  </si>
  <si>
    <t>Резерв на оплату отпусков</t>
  </si>
  <si>
    <t>7.3</t>
  </si>
  <si>
    <t>Резерв на выплату вознаграждения</t>
  </si>
  <si>
    <t>8</t>
  </si>
  <si>
    <t>Отчисления в страховые фонды</t>
  </si>
  <si>
    <t>8.1</t>
  </si>
  <si>
    <t>8.2</t>
  </si>
  <si>
    <t>8.3</t>
  </si>
  <si>
    <t>9</t>
  </si>
  <si>
    <t xml:space="preserve">АМОРТИЗАЦИЯ основных производственных фондов(приобретение) </t>
  </si>
  <si>
    <t>10</t>
  </si>
  <si>
    <t>АРЕНДА</t>
  </si>
  <si>
    <t xml:space="preserve">Аренда основных производственных фондов </t>
  </si>
  <si>
    <t>Аренда земли под зданиями основного производственного назначения</t>
  </si>
  <si>
    <t>11</t>
  </si>
  <si>
    <t>ПРОЧИЕ ПРЯМЫЕ производственные расходы</t>
  </si>
  <si>
    <t>11.1</t>
  </si>
  <si>
    <t>Страхование гражданской ответственности организаций, эксплуатируемых опасные производственные объекты</t>
  </si>
  <si>
    <t>11.2</t>
  </si>
  <si>
    <t xml:space="preserve">Обязательное страхование гражданской ответственности владельцев транспортных средств </t>
  </si>
  <si>
    <t>11.3</t>
  </si>
  <si>
    <t>Поверка приборов учета</t>
  </si>
  <si>
    <t>11.4</t>
  </si>
  <si>
    <t>Установка приборов безопасности на опасных производственных объектах</t>
  </si>
  <si>
    <t>11.5</t>
  </si>
  <si>
    <t>Обеспечение ГО, ЧС, пожарной безопасности, предупреждение и ликвидация чрезвычайных ситуаций</t>
  </si>
  <si>
    <t>11.6</t>
  </si>
  <si>
    <t>Техническое освидетельствование, диагностика,  режимное ипытание котлов,  другого обоорудования</t>
  </si>
  <si>
    <t>11.7</t>
  </si>
  <si>
    <t>Утилизация вредных отходов производства</t>
  </si>
  <si>
    <t>11.8</t>
  </si>
  <si>
    <t>Налог на добычу полезных ископаемых (ЛГОК)</t>
  </si>
  <si>
    <t>11.9</t>
  </si>
  <si>
    <t>Плата за загрязнение окружающей среды</t>
  </si>
  <si>
    <t>11.10</t>
  </si>
  <si>
    <t>Анализ воды, мониторинг загрязнения окружающей среды</t>
  </si>
  <si>
    <t>11.11</t>
  </si>
  <si>
    <t>Налог на пользование водными объектами</t>
  </si>
  <si>
    <t>11.12</t>
  </si>
  <si>
    <t xml:space="preserve">Оплата  больничного листа за счет работодателя </t>
  </si>
  <si>
    <t>11.13</t>
  </si>
  <si>
    <t>Транспортировка тепловой энергии по сетям</t>
  </si>
  <si>
    <t>11.14</t>
  </si>
  <si>
    <t>Транспортировка воды по сетям</t>
  </si>
  <si>
    <t>11.15</t>
  </si>
  <si>
    <t>Услуги других организаций</t>
  </si>
  <si>
    <t>11.16</t>
  </si>
  <si>
    <t>Антитеррористические мероприятия</t>
  </si>
  <si>
    <t>ЦЕХОВЫЕ расходы</t>
  </si>
  <si>
    <t>12.1</t>
  </si>
  <si>
    <t>Командировочные расходы цехового персонала</t>
  </si>
  <si>
    <t>12.2</t>
  </si>
  <si>
    <t>Содержание автотранспорта цехового назначения</t>
  </si>
  <si>
    <t>12.2.1</t>
  </si>
  <si>
    <t>ГСМ</t>
  </si>
  <si>
    <t>12.2.2</t>
  </si>
  <si>
    <t>материалы и запчасти</t>
  </si>
  <si>
    <t>12.2.3</t>
  </si>
  <si>
    <t>ремонт автот. и вспомогат. техники подрядным способом</t>
  </si>
  <si>
    <t>12.3</t>
  </si>
  <si>
    <t>Услуги Арсеньевской АТБ</t>
  </si>
  <si>
    <t>12.3.1</t>
  </si>
  <si>
    <t>12.3.2</t>
  </si>
  <si>
    <t>ГСМ для автотранспорта Арс АТБ</t>
  </si>
  <si>
    <t>12.4</t>
  </si>
  <si>
    <t>Техосмотр транспортных средств</t>
  </si>
  <si>
    <t>12.5</t>
  </si>
  <si>
    <t xml:space="preserve">Амортизация ОФ цехового назначения </t>
  </si>
  <si>
    <t>12.6</t>
  </si>
  <si>
    <t>Аренда</t>
  </si>
  <si>
    <t>12.6.1</t>
  </si>
  <si>
    <t>аренда основных средств цехового назначения</t>
  </si>
  <si>
    <t>12.6.2</t>
  </si>
  <si>
    <t>аренда автотранспорта цехового назначения</t>
  </si>
  <si>
    <t>12.6.3</t>
  </si>
  <si>
    <t>аренда земли под зданиями цехового назначения</t>
  </si>
  <si>
    <t>12.7</t>
  </si>
  <si>
    <t>Ремонт  ОФ цехового назначения подрядным способом</t>
  </si>
  <si>
    <t>12.8</t>
  </si>
  <si>
    <t xml:space="preserve">Содержание зданий, сооружений цехового назначения </t>
  </si>
  <si>
    <t>12.8.1</t>
  </si>
  <si>
    <t>электроснабжение</t>
  </si>
  <si>
    <t>12.8.2</t>
  </si>
  <si>
    <t>водоснабжение (водоотведение)</t>
  </si>
  <si>
    <t>12.8.3</t>
  </si>
  <si>
    <t>отопление</t>
  </si>
  <si>
    <t>12.8.4</t>
  </si>
  <si>
    <t>услуги СЭС (деротизация, дезинсекция)</t>
  </si>
  <si>
    <t>12.8.5</t>
  </si>
  <si>
    <t>вывоз бытовых отходов</t>
  </si>
  <si>
    <t>12.8.6</t>
  </si>
  <si>
    <t>материалы</t>
  </si>
  <si>
    <t>12.8.7</t>
  </si>
  <si>
    <t>услуги по содержанию зданий, сооружений</t>
  </si>
  <si>
    <t>12.9</t>
  </si>
  <si>
    <t>Охрана труда</t>
  </si>
  <si>
    <t>12.9.1</t>
  </si>
  <si>
    <t>спецпитание</t>
  </si>
  <si>
    <t>12.9.2</t>
  </si>
  <si>
    <t>спецодежда</t>
  </si>
  <si>
    <t>12.9.3</t>
  </si>
  <si>
    <t>медосмотр</t>
  </si>
  <si>
    <t>12.9.4</t>
  </si>
  <si>
    <t>прививки от клещ. энцефалита, гриппа</t>
  </si>
  <si>
    <t>12.9.5</t>
  </si>
  <si>
    <t>индивидуальные средства защиты (аптечки и др.)</t>
  </si>
  <si>
    <t>12.9.6</t>
  </si>
  <si>
    <t>моющие средства</t>
  </si>
  <si>
    <t>12.9.7</t>
  </si>
  <si>
    <t>обеспечение безопасных условий труда</t>
  </si>
  <si>
    <t>12.10</t>
  </si>
  <si>
    <t>Аттестация рабочих мест</t>
  </si>
  <si>
    <t>12.11</t>
  </si>
  <si>
    <t>Охрана производственных объектов и зданий производственого назначения</t>
  </si>
  <si>
    <t>12.12</t>
  </si>
  <si>
    <t>Использование личного транспорта для производственных целей</t>
  </si>
  <si>
    <t>12.13</t>
  </si>
  <si>
    <t xml:space="preserve">Услуги других организаций по предоставлению автотранспорта цехового назначения, тяжелой, спецтехники </t>
  </si>
  <si>
    <t>12.14</t>
  </si>
  <si>
    <t>Другие расходы (расшифровать)</t>
  </si>
  <si>
    <t>14</t>
  </si>
  <si>
    <t>ОБЩЕЭКСПЛУАТАЦИОННЫЕ расходы</t>
  </si>
  <si>
    <t>14.1</t>
  </si>
  <si>
    <t>Командировочные расходы АУП</t>
  </si>
  <si>
    <t>14.2</t>
  </si>
  <si>
    <t>Расходы по подготовке кадров, повышению квалификации, аттестации персонала</t>
  </si>
  <si>
    <t>14.3</t>
  </si>
  <si>
    <t>Расходы на оплату консультационных, информационных и аудиторских услуг, услуг СМИ</t>
  </si>
  <si>
    <t>14.4</t>
  </si>
  <si>
    <t>Канцелярские расходы</t>
  </si>
  <si>
    <t>14.5</t>
  </si>
  <si>
    <t xml:space="preserve">Почтово-телеграфные </t>
  </si>
  <si>
    <t>14.6</t>
  </si>
  <si>
    <t>Услуги связи (телефонные расходы)</t>
  </si>
  <si>
    <t>14.7</t>
  </si>
  <si>
    <t>Содержание вычислительной и копир-множит. техники</t>
  </si>
  <si>
    <t>14.8</t>
  </si>
  <si>
    <t xml:space="preserve">Расходы на периодическую подписку </t>
  </si>
  <si>
    <t>14.9</t>
  </si>
  <si>
    <t>Расходы по приобретению справочно-информационой литературы</t>
  </si>
  <si>
    <t>14.10</t>
  </si>
  <si>
    <t>Услуги организаций по начислению, приему платежей и ведению лицевых счетов</t>
  </si>
  <si>
    <t>14.10.1</t>
  </si>
  <si>
    <t>услуги организаций по начислению платежей</t>
  </si>
  <si>
    <t>14.10.3</t>
  </si>
  <si>
    <t>услуги почты</t>
  </si>
  <si>
    <t>14.10.4</t>
  </si>
  <si>
    <t>услуги банка</t>
  </si>
  <si>
    <t>14.10.5</t>
  </si>
  <si>
    <t>услуги др. орг. по приему платежей, автодозвон, прочие услуги</t>
  </si>
  <si>
    <t>14.11</t>
  </si>
  <si>
    <t>Содержание  автотранспорта общеэксплуатационного назначения</t>
  </si>
  <si>
    <t>14.11.1</t>
  </si>
  <si>
    <t>14.11.2</t>
  </si>
  <si>
    <t>14.11.3</t>
  </si>
  <si>
    <t>ремонт автотраспорта подрядным способом</t>
  </si>
  <si>
    <t>14.12</t>
  </si>
  <si>
    <t>14.13</t>
  </si>
  <si>
    <t>Ремонт  ОФ общеэксплуатационного назначения подрядным способом</t>
  </si>
  <si>
    <t>14.14</t>
  </si>
  <si>
    <t xml:space="preserve">Содержание зданий и помещений общеэксплуатационного  назначения </t>
  </si>
  <si>
    <t>14.14.1</t>
  </si>
  <si>
    <t>14.14.2</t>
  </si>
  <si>
    <t>14.14.3</t>
  </si>
  <si>
    <t>14.14.4</t>
  </si>
  <si>
    <t>14.14.5</t>
  </si>
  <si>
    <t>14.14.6</t>
  </si>
  <si>
    <t>14.14.7</t>
  </si>
  <si>
    <t>услуги по содержанию зданий и помещений</t>
  </si>
  <si>
    <t>14.15</t>
  </si>
  <si>
    <t>Амортизация ОФ общеэксплуатационного назначения (приобретение)</t>
  </si>
  <si>
    <t>14.16</t>
  </si>
  <si>
    <t>14.16.1</t>
  </si>
  <si>
    <t>аренда основных средств общеэксплуатационного назначения</t>
  </si>
  <si>
    <t>14.16.2</t>
  </si>
  <si>
    <t>аренда автотранспорта общеэксплуатационного назначения</t>
  </si>
  <si>
    <t>14.16.3</t>
  </si>
  <si>
    <t>аренда земли под зданиями общеэксплуатационного назначения</t>
  </si>
  <si>
    <t>14.17</t>
  </si>
  <si>
    <t>Услуги автостоянки</t>
  </si>
  <si>
    <t>14.18</t>
  </si>
  <si>
    <t>Услуги инкассации</t>
  </si>
  <si>
    <t>14.19</t>
  </si>
  <si>
    <t>Расходы по лицензированию</t>
  </si>
  <si>
    <t>14.20</t>
  </si>
  <si>
    <t>Разработка проектов ПДВ, ПДС, размещения отходов</t>
  </si>
  <si>
    <t>14.21</t>
  </si>
  <si>
    <t>Согласование технических проектов</t>
  </si>
  <si>
    <t>14.22</t>
  </si>
  <si>
    <t>Оформление и регистрация прав на недвижимое имущество</t>
  </si>
  <si>
    <t>14.23</t>
  </si>
  <si>
    <t>Налоги и сборы :</t>
  </si>
  <si>
    <t>14.23.1</t>
  </si>
  <si>
    <t>транспортный налог</t>
  </si>
  <si>
    <t>14.23.2</t>
  </si>
  <si>
    <t>земельный налог</t>
  </si>
  <si>
    <t>14.24</t>
  </si>
  <si>
    <t>Охрана зданий общеэксплуатационного назначения по договорам</t>
  </si>
  <si>
    <t>14.25</t>
  </si>
  <si>
    <t>14.26</t>
  </si>
  <si>
    <t xml:space="preserve">Услуги других организаций </t>
  </si>
  <si>
    <t>14.27</t>
  </si>
  <si>
    <t>Другие расходы</t>
  </si>
  <si>
    <t>14.28</t>
  </si>
  <si>
    <t xml:space="preserve"> в т.ч. расходы на содержание дирекции КГУП "ПТЭ"</t>
  </si>
  <si>
    <t>15</t>
  </si>
  <si>
    <t>ВНУТРИХОЗЯЙСТВЕННЫЙ ОБОРОТ</t>
  </si>
  <si>
    <t>16</t>
  </si>
  <si>
    <t>ВСЕГО РАСХОДОВ</t>
  </si>
  <si>
    <t>17</t>
  </si>
  <si>
    <t>Себестоимость услуги по содержанию и текущему ремонту жилого фонда</t>
  </si>
  <si>
    <t>руб./м2</t>
  </si>
  <si>
    <t>18.1</t>
  </si>
  <si>
    <t>Налог на имущество</t>
  </si>
  <si>
    <t>18.2</t>
  </si>
  <si>
    <t>Социальные выплаты</t>
  </si>
  <si>
    <t>18.3</t>
  </si>
  <si>
    <t>Гашение бюджетных кредитов</t>
  </si>
  <si>
    <t>18.4</t>
  </si>
  <si>
    <t>Проценты к уплате по бюджетным кредитам</t>
  </si>
  <si>
    <t>ИТОГО РАСХОДОВ</t>
  </si>
  <si>
    <t>19.1</t>
  </si>
  <si>
    <t>Себестоимость (ТАРИФ)</t>
  </si>
  <si>
    <t>20</t>
  </si>
  <si>
    <t>Прямые расходы</t>
  </si>
  <si>
    <t>по р. Лазовский ф. Партизанский  на  2014 год</t>
  </si>
  <si>
    <t>по  содержанию и текущему ремонту жилого фонда на 2014 год</t>
  </si>
  <si>
    <t>№</t>
  </si>
  <si>
    <t>Статья</t>
  </si>
  <si>
    <t>разм-ть</t>
  </si>
  <si>
    <t>1 кв.</t>
  </si>
  <si>
    <t>2 кв.</t>
  </si>
  <si>
    <t>1 пол.</t>
  </si>
  <si>
    <t>3 кв.</t>
  </si>
  <si>
    <t>9 мес.</t>
  </si>
  <si>
    <t>4 кв.</t>
  </si>
  <si>
    <t>2 пол.</t>
  </si>
  <si>
    <t>Всего год</t>
  </si>
  <si>
    <t>Отклонение</t>
  </si>
  <si>
    <t>ДОХОДЫ</t>
  </si>
  <si>
    <t>НАСЕЛЕНИЕ</t>
  </si>
  <si>
    <t>Площадь</t>
  </si>
  <si>
    <t>м2</t>
  </si>
  <si>
    <t>Тариф</t>
  </si>
  <si>
    <t>Стоимость</t>
  </si>
  <si>
    <t>тыс.руб.</t>
  </si>
  <si>
    <t>Стоимость всего</t>
  </si>
  <si>
    <t>население, ТСЖ, ЖСК</t>
  </si>
  <si>
    <t>оплата льготы по закону, предусмотр. ФБ</t>
  </si>
  <si>
    <t>БЮДЖЕТНЫЕ ПОТРЕБИТЕЛИ</t>
  </si>
  <si>
    <t>м3</t>
  </si>
  <si>
    <t>Орг-ции и учреждения фин-е из МБ</t>
  </si>
  <si>
    <t>Орг-ции и учреждения фин-е из КБ</t>
  </si>
  <si>
    <t>Орг-ции и учреждения фин-е из ФБ</t>
  </si>
  <si>
    <t>3</t>
  </si>
  <si>
    <t>ПРОЧИЕ ПОТРЕБИТЕЛИ</t>
  </si>
  <si>
    <t>4</t>
  </si>
  <si>
    <t>ВСЕГО</t>
  </si>
  <si>
    <t>ДОХОДЫ  по ТАРИФУ</t>
  </si>
  <si>
    <t>ДОХОДЫ ОТ ПОТРЕБИТЕЛЕЙ</t>
  </si>
  <si>
    <t>ВСЕГО ДОХОДОВ</t>
  </si>
  <si>
    <t>РАСХОДЫ</t>
  </si>
  <si>
    <t xml:space="preserve">Эл.Энергия на производство </t>
  </si>
  <si>
    <t>Материалы на технологические нужды</t>
  </si>
  <si>
    <t>АМОРТИЗАЦИЯ ОПФ</t>
  </si>
  <si>
    <t>11.</t>
  </si>
  <si>
    <t>ПРОЧИЕ ПРЯМЫЕ  расходы</t>
  </si>
  <si>
    <t>Обязательное страхование гражданской ответственности владельцев транспортных средств</t>
  </si>
  <si>
    <t>Техническое освидетельствование, диагностика,  режимное испытание котлов,  другого обоорудования</t>
  </si>
  <si>
    <t>Оплата 2-х дней больничного листа за счет работодателя (с 01 января 2005г.)</t>
  </si>
  <si>
    <t>12.</t>
  </si>
  <si>
    <t>ЦЕХОВЫЕ   расходы</t>
  </si>
  <si>
    <t>аренда автотранспорта Арс АТБ</t>
  </si>
  <si>
    <t xml:space="preserve">Аренда, в т.ч. </t>
  </si>
  <si>
    <t>услуги СЭС (дератизац., дезинсекц.)</t>
  </si>
  <si>
    <t>Охрана труда, из них:</t>
  </si>
  <si>
    <t>прививки от клещевого энцефалита, гриппа</t>
  </si>
  <si>
    <t>14.</t>
  </si>
  <si>
    <t>ОБЩЕЭКСПЛУАТАЦИОННЫЕ  расходы</t>
  </si>
  <si>
    <t>Прочие ОЭР</t>
  </si>
  <si>
    <t>РАСХОДЫ от разовых платных услуг</t>
  </si>
  <si>
    <t xml:space="preserve">ИТОГО  РАСХОДЫ  </t>
  </si>
  <si>
    <t>17.</t>
  </si>
  <si>
    <t>ПРОЦЕНТЫ К УПЛАТЕ по кредитам</t>
  </si>
  <si>
    <t>18.</t>
  </si>
  <si>
    <t>Прочие расходы</t>
  </si>
  <si>
    <t>Реализация основных средств</t>
  </si>
  <si>
    <t>Списание основных средств</t>
  </si>
  <si>
    <t xml:space="preserve">Услуги банка </t>
  </si>
  <si>
    <t>18.5</t>
  </si>
  <si>
    <t>Госпошлина начисленная,уплаченная по решению суда</t>
  </si>
  <si>
    <t>18.6</t>
  </si>
  <si>
    <t>Госпошлина начисленная,уплаченная по решению суда в бюджет</t>
  </si>
  <si>
    <t>18.7</t>
  </si>
  <si>
    <t>Штрафы за нарушение условий договора</t>
  </si>
  <si>
    <t>18.8</t>
  </si>
  <si>
    <t>Пени за нарушение условий договора</t>
  </si>
  <si>
    <t>18.9</t>
  </si>
  <si>
    <t>Возмещение ущерба, согласно приказу руководителя</t>
  </si>
  <si>
    <t>18.10</t>
  </si>
  <si>
    <t>Потери от порчи ценностей при отсутствии виновного лица</t>
  </si>
  <si>
    <t>18.11</t>
  </si>
  <si>
    <t>Моральный, материальный ущерб по исполнительному листу</t>
  </si>
  <si>
    <t>18.12</t>
  </si>
  <si>
    <t>Убытки прошлых лет, выявленные в отчетном периоде</t>
  </si>
  <si>
    <t>18.13</t>
  </si>
  <si>
    <t>Услуги судебных приставов (7%)</t>
  </si>
  <si>
    <t>18.14</t>
  </si>
  <si>
    <t>Списание НДС "входного" с суммы кредиторской задолженности за поставленные ТМЦ, работы, услуги</t>
  </si>
  <si>
    <t>18.15</t>
  </si>
  <si>
    <t>Списание дебиторской задолженности в соответствии с ГК РФ и НК</t>
  </si>
  <si>
    <t>18.16</t>
  </si>
  <si>
    <t>Списание безнадежной дебиторской задолженности</t>
  </si>
  <si>
    <t>18.17</t>
  </si>
  <si>
    <t>Социальные выплаты работникам</t>
  </si>
  <si>
    <t>18.18</t>
  </si>
  <si>
    <t xml:space="preserve">Прочие расходы </t>
  </si>
  <si>
    <t xml:space="preserve">ВСЕГО РАСХОДЫ </t>
  </si>
  <si>
    <t xml:space="preserve">ПРИБЫЛЬ (УБЫТОК) </t>
  </si>
  <si>
    <t>19</t>
  </si>
  <si>
    <t>Отложенные налоговые активы (ОНА)</t>
  </si>
  <si>
    <t>Отложенные налоговые обязательства (ОНО)</t>
  </si>
  <si>
    <t>21</t>
  </si>
  <si>
    <t>Текущий налог на прибыль  (ТНП)</t>
  </si>
  <si>
    <t>22</t>
  </si>
  <si>
    <t>Обязательные платежи в бюджет и внебюджетные фонды</t>
  </si>
  <si>
    <t>22.1</t>
  </si>
  <si>
    <t>Пени по налогам в бюджет</t>
  </si>
  <si>
    <t>22.2</t>
  </si>
  <si>
    <t>Штраф по налогам в бюджет</t>
  </si>
  <si>
    <t>22.3</t>
  </si>
  <si>
    <t>Пени по налогам внебюджет</t>
  </si>
  <si>
    <t>22.4</t>
  </si>
  <si>
    <t>Штраф по налогам внебюджет</t>
  </si>
  <si>
    <t>22.5</t>
  </si>
  <si>
    <t>Доначисленный ЕНВД</t>
  </si>
  <si>
    <t>Прибыль без учета резерва на вознаграждения</t>
  </si>
  <si>
    <t>Экономический бюджет т.р. Лазовский филиала  Плазизанский</t>
  </si>
  <si>
    <t>млаз</t>
  </si>
</sst>
</file>

<file path=xl/styles.xml><?xml version="1.0" encoding="utf-8"?>
<styleSheet xmlns="http://schemas.openxmlformats.org/spreadsheetml/2006/main">
  <numFmts count="17">
    <numFmt numFmtId="41" formatCode="_-* #,##0_р_._-;\-* #,##0_р_._-;_-* &quot;-&quot;_р_._-;_-@_-"/>
    <numFmt numFmtId="43" formatCode="_-* #,##0.00_р_._-;\-* #,##0.00_р_._-;_-* &quot;-&quot;??_р_._-;_-@_-"/>
    <numFmt numFmtId="164" formatCode="0.000"/>
    <numFmt numFmtId="165" formatCode="_(* #,##0.00_);_(* \(#,##0.00\);_(* &quot;-&quot;??_);_(@_)"/>
    <numFmt numFmtId="166" formatCode="0.0000"/>
    <numFmt numFmtId="167" formatCode="_-* #,##0.0_р_._-;\-* #,##0.0_р_._-;_-* &quot;-&quot;??_р_._-;_-@_-"/>
    <numFmt numFmtId="168" formatCode="_-* #,##0.000_р_._-;\-* #,##0.000_р_._-;_-* &quot;-&quot;???_р_._-;_-@_-"/>
    <numFmt numFmtId="169" formatCode="_-* #,##0.000_р_._-;\-* #,##0.000_р_._-;_-* &quot;-&quot;??_р_._-;_-@_-"/>
    <numFmt numFmtId="170" formatCode="_-* #,##0.0_р_._-;\-* #,##0.0_р_._-;_-* &quot;-&quot;?_р_._-;_-@_-"/>
    <numFmt numFmtId="171" formatCode="_-* #,##0.00_р_._-;\-* #,##0.00_р_._-;_-* &quot;-&quot;?_р_._-;_-@_-"/>
    <numFmt numFmtId="172" formatCode="#,##0.000"/>
    <numFmt numFmtId="173" formatCode="#,##0.0"/>
    <numFmt numFmtId="174" formatCode="_-* #,##0.000000_р_._-;\-* #,##0.000000_р_._-;_-* &quot;-&quot;??_р_._-;_-@_-"/>
    <numFmt numFmtId="175" formatCode="[$-FC19]dd\ mmmm\ yyyy\ \г\.;@"/>
    <numFmt numFmtId="176" formatCode="_-* #,##0.00_р_._-;\-* #,##0.00_р_._-;_-* &quot;-&quot;_р_._-;_-@_-"/>
    <numFmt numFmtId="177" formatCode="_-* #,##0.0_р_._-;\-* #,##0.0_р_._-;_-* &quot;-&quot;_р_._-;_-@_-"/>
    <numFmt numFmtId="178" formatCode="_-* #,##0_р_._-;\-* #,##0_р_._-;_-* &quot;-&quot;??_р_._-;_-@_-"/>
  </numFmts>
  <fonts count="78">
    <font>
      <sz val="10"/>
      <name val="Arial"/>
    </font>
    <font>
      <b/>
      <sz val="11"/>
      <color indexed="10"/>
      <name val="Times New Roman Cyr"/>
      <charset val="204"/>
    </font>
    <font>
      <b/>
      <sz val="14"/>
      <color indexed="10"/>
      <name val="Times New Roman Cyr"/>
      <charset val="204"/>
    </font>
    <font>
      <sz val="11"/>
      <name val="Times New Roman Cyr"/>
      <charset val="204"/>
    </font>
    <font>
      <sz val="12"/>
      <name val="Times New Roman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b/>
      <sz val="14"/>
      <name val="Times New Roman Cyr"/>
      <charset val="204"/>
    </font>
    <font>
      <b/>
      <sz val="14"/>
      <color rgb="FFFF0000"/>
      <name val="Times New Roman Cyr"/>
      <charset val="204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6"/>
      <name val="Times New Roman Cyr"/>
      <charset val="204"/>
    </font>
    <font>
      <b/>
      <sz val="13"/>
      <name val="Times New Roman Cyr"/>
      <charset val="204"/>
    </font>
    <font>
      <sz val="13"/>
      <name val="Times New Roman Cyr"/>
      <charset val="204"/>
    </font>
    <font>
      <b/>
      <sz val="13"/>
      <color indexed="12"/>
      <name val="Times New Roman Cyr"/>
      <charset val="204"/>
    </font>
    <font>
      <b/>
      <sz val="13"/>
      <color indexed="18"/>
      <name val="Times New Roman Cyr"/>
      <charset val="204"/>
    </font>
    <font>
      <sz val="13"/>
      <color indexed="18"/>
      <name val="Times New Roman Cyr"/>
      <charset val="204"/>
    </font>
    <font>
      <sz val="11"/>
      <color indexed="18"/>
      <name val="Times New Roman Cyr"/>
      <charset val="204"/>
    </font>
    <font>
      <b/>
      <sz val="13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3"/>
      <color indexed="12"/>
      <name val="Times New Roman Cyr"/>
      <charset val="204"/>
    </font>
    <font>
      <vertAlign val="subscript"/>
      <sz val="12"/>
      <name val="Times New Roman Cyr"/>
      <charset val="204"/>
    </font>
    <font>
      <vertAlign val="superscript"/>
      <sz val="13"/>
      <name val="Times New Roman Cyr"/>
      <charset val="204"/>
    </font>
    <font>
      <vertAlign val="superscript"/>
      <sz val="11"/>
      <name val="Times New Roman Cyr"/>
      <charset val="204"/>
    </font>
    <font>
      <b/>
      <sz val="13"/>
      <color indexed="16"/>
      <name val="Times New Roman Cyr"/>
      <charset val="204"/>
    </font>
    <font>
      <sz val="13"/>
      <color indexed="20"/>
      <name val="Times New Roman Cyr"/>
      <charset val="204"/>
    </font>
    <font>
      <b/>
      <sz val="13"/>
      <color indexed="20"/>
      <name val="Times New Roman Cyr"/>
      <charset val="204"/>
    </font>
    <font>
      <sz val="11"/>
      <color indexed="12"/>
      <name val="Times New Roman Cyr"/>
      <charset val="204"/>
    </font>
    <font>
      <sz val="14"/>
      <name val="Times New Roman Cyr"/>
      <charset val="204"/>
    </font>
    <font>
      <b/>
      <sz val="11"/>
      <color indexed="12"/>
      <name val="Times New Roman Cyr"/>
      <charset val="204"/>
    </font>
    <font>
      <sz val="13"/>
      <color rgb="FFFF0000"/>
      <name val="Times New Roman Cyr"/>
      <charset val="204"/>
    </font>
    <font>
      <sz val="12"/>
      <color indexed="18"/>
      <name val="Times New Roman Cyr"/>
      <charset val="204"/>
    </font>
    <font>
      <b/>
      <sz val="14"/>
      <color indexed="12"/>
      <name val="Times New Roman Cyr"/>
      <charset val="204"/>
    </font>
    <font>
      <b/>
      <sz val="12"/>
      <color indexed="10"/>
      <name val="Times New Roman Cyr"/>
      <charset val="204"/>
    </font>
    <font>
      <sz val="10"/>
      <color indexed="10"/>
      <name val="Arial"/>
      <family val="2"/>
      <charset val="204"/>
    </font>
    <font>
      <sz val="11"/>
      <color indexed="10"/>
      <name val="Times New Roman Cyr"/>
      <charset val="204"/>
    </font>
    <font>
      <sz val="13"/>
      <color indexed="10"/>
      <name val="Times New Roman Cyr"/>
      <charset val="204"/>
    </font>
    <font>
      <sz val="10"/>
      <color indexed="10"/>
      <name val="Times New Roman Cyr"/>
      <charset val="204"/>
    </font>
    <font>
      <sz val="11"/>
      <name val="Times New Roman Cyr"/>
      <family val="1"/>
      <charset val="204"/>
    </font>
    <font>
      <b/>
      <sz val="11"/>
      <color indexed="60"/>
      <name val="Times New Roman Cyr"/>
      <charset val="204"/>
    </font>
    <font>
      <sz val="14"/>
      <color indexed="60"/>
      <name val="Times New Roman Cyr"/>
      <charset val="204"/>
    </font>
    <font>
      <sz val="11"/>
      <color indexed="60"/>
      <name val="Times New Roman Cyr"/>
      <charset val="204"/>
    </font>
    <font>
      <sz val="13"/>
      <color indexed="60"/>
      <name val="Times New Roman Cyr"/>
      <charset val="204"/>
    </font>
    <font>
      <b/>
      <sz val="16"/>
      <color indexed="10"/>
      <name val="Times New Roman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6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color rgb="FF7030A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5"/>
      <color indexed="15"/>
      <name val="Times New Roman"/>
      <family val="1"/>
      <charset val="204"/>
    </font>
    <font>
      <sz val="15"/>
      <color indexed="20"/>
      <name val="Times New Roman"/>
      <family val="1"/>
      <charset val="204"/>
    </font>
    <font>
      <b/>
      <sz val="17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6"/>
      <color indexed="18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b/>
      <sz val="15"/>
      <color indexed="12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sz val="15"/>
      <name val="Times New Roman Cyr"/>
      <family val="1"/>
      <charset val="204"/>
    </font>
    <font>
      <b/>
      <sz val="14"/>
      <color indexed="12"/>
      <name val="Times New Roman"/>
      <family val="1"/>
      <charset val="204"/>
    </font>
    <font>
      <sz val="13"/>
      <name val="Arial"/>
      <family val="2"/>
      <charset val="204"/>
    </font>
    <font>
      <b/>
      <sz val="15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3"/>
      <color indexed="10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5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5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medium">
        <color indexed="5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58"/>
      </bottom>
      <diagonal/>
    </border>
    <border>
      <left style="medium">
        <color indexed="64"/>
      </left>
      <right style="thin">
        <color indexed="64"/>
      </right>
      <top style="medium">
        <color indexed="5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5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3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37"/>
      </bottom>
      <diagonal/>
    </border>
    <border>
      <left/>
      <right style="thin">
        <color indexed="64"/>
      </right>
      <top style="thin">
        <color indexed="64"/>
      </top>
      <bottom style="medium">
        <color indexed="37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37"/>
      </bottom>
      <diagonal/>
    </border>
    <border>
      <left/>
      <right style="medium">
        <color indexed="64"/>
      </right>
      <top style="thin">
        <color indexed="64"/>
      </top>
      <bottom style="medium">
        <color indexed="37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12"/>
      </bottom>
      <diagonal/>
    </border>
    <border>
      <left style="thin">
        <color indexed="64"/>
      </left>
      <right style="thin">
        <color indexed="64"/>
      </right>
      <top/>
      <bottom style="medium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2"/>
      </bottom>
      <diagonal/>
    </border>
    <border>
      <left style="thin">
        <color indexed="64"/>
      </left>
      <right/>
      <top style="thin">
        <color indexed="64"/>
      </top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12"/>
      </bottom>
      <diagonal/>
    </border>
    <border>
      <left/>
      <right style="thin">
        <color indexed="64"/>
      </right>
      <top style="thin">
        <color indexed="64"/>
      </top>
      <bottom style="medium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12"/>
      </bottom>
      <diagonal/>
    </border>
    <border>
      <left/>
      <right style="medium">
        <color indexed="64"/>
      </right>
      <top style="thin">
        <color indexed="64"/>
      </top>
      <bottom style="medium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12"/>
      </top>
      <bottom/>
      <diagonal/>
    </border>
    <border>
      <left style="thin">
        <color indexed="64"/>
      </left>
      <right style="thin">
        <color indexed="64"/>
      </right>
      <top style="medium">
        <color indexed="1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3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1" fillId="0" borderId="0"/>
    <xf numFmtId="0" fontId="51" fillId="0" borderId="0"/>
    <xf numFmtId="0" fontId="6" fillId="0" borderId="0"/>
    <xf numFmtId="0" fontId="5" fillId="0" borderId="0"/>
  </cellStyleXfs>
  <cellXfs count="1147">
    <xf numFmtId="0" fontId="0" fillId="0" borderId="0" xfId="0"/>
    <xf numFmtId="2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165" fontId="3" fillId="0" borderId="0" xfId="1" applyFont="1"/>
    <xf numFmtId="0" fontId="6" fillId="0" borderId="0" xfId="0" applyFont="1"/>
    <xf numFmtId="0" fontId="3" fillId="0" borderId="0" xfId="2" applyFont="1"/>
    <xf numFmtId="165" fontId="3" fillId="0" borderId="0" xfId="3" applyFont="1"/>
    <xf numFmtId="0" fontId="6" fillId="0" borderId="0" xfId="2" applyFont="1" applyFill="1"/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 wrapText="1"/>
    </xf>
    <xf numFmtId="167" fontId="1" fillId="0" borderId="0" xfId="2" applyNumberFormat="1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11" fillId="0" borderId="26" xfId="0" applyFont="1" applyBorder="1" applyAlignment="1">
      <alignment horizontal="left" vertical="center" indent="7"/>
    </xf>
    <xf numFmtId="0" fontId="9" fillId="0" borderId="36" xfId="0" applyFont="1" applyBorder="1" applyAlignment="1">
      <alignment horizontal="center" vertical="center" wrapText="1"/>
    </xf>
    <xf numFmtId="0" fontId="3" fillId="1" borderId="37" xfId="0" applyFont="1" applyFill="1" applyBorder="1" applyAlignment="1"/>
    <xf numFmtId="0" fontId="3" fillId="1" borderId="24" xfId="0" applyFont="1" applyFill="1" applyBorder="1" applyAlignment="1"/>
    <xf numFmtId="0" fontId="3" fillId="1" borderId="23" xfId="0" applyFont="1" applyFill="1" applyBorder="1" applyAlignment="1"/>
    <xf numFmtId="0" fontId="3" fillId="1" borderId="38" xfId="0" applyFont="1" applyFill="1" applyBorder="1" applyAlignment="1"/>
    <xf numFmtId="0" fontId="4" fillId="1" borderId="38" xfId="0" applyFont="1" applyFill="1" applyBorder="1" applyAlignment="1"/>
    <xf numFmtId="165" fontId="3" fillId="1" borderId="24" xfId="1" applyFont="1" applyFill="1" applyBorder="1" applyAlignment="1"/>
    <xf numFmtId="165" fontId="3" fillId="1" borderId="25" xfId="1" applyFont="1" applyFill="1" applyBorder="1" applyAlignment="1"/>
    <xf numFmtId="0" fontId="3" fillId="1" borderId="23" xfId="2" applyFont="1" applyFill="1" applyBorder="1" applyAlignment="1"/>
    <xf numFmtId="165" fontId="3" fillId="1" borderId="24" xfId="3" applyFont="1" applyFill="1" applyBorder="1" applyAlignment="1"/>
    <xf numFmtId="165" fontId="3" fillId="1" borderId="25" xfId="3" applyFont="1" applyFill="1" applyBorder="1" applyAlignment="1"/>
    <xf numFmtId="165" fontId="3" fillId="1" borderId="39" xfId="3" applyFont="1" applyFill="1" applyBorder="1" applyAlignment="1"/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68" fontId="13" fillId="0" borderId="37" xfId="0" applyNumberFormat="1" applyFont="1" applyBorder="1" applyAlignment="1">
      <alignment horizontal="right" vertical="center" wrapText="1"/>
    </xf>
    <xf numFmtId="169" fontId="12" fillId="0" borderId="23" xfId="0" applyNumberFormat="1" applyFont="1" applyBorder="1" applyAlignment="1">
      <alignment horizontal="right" vertical="center" wrapText="1"/>
    </xf>
    <xf numFmtId="43" fontId="12" fillId="0" borderId="23" xfId="0" applyNumberFormat="1" applyFont="1" applyBorder="1" applyAlignment="1">
      <alignment horizontal="right" vertical="center" wrapText="1"/>
    </xf>
    <xf numFmtId="170" fontId="12" fillId="0" borderId="24" xfId="1" applyNumberFormat="1" applyFont="1" applyBorder="1" applyAlignment="1">
      <alignment horizontal="right" wrapText="1"/>
    </xf>
    <xf numFmtId="170" fontId="12" fillId="0" borderId="25" xfId="1" applyNumberFormat="1" applyFont="1" applyBorder="1" applyAlignment="1">
      <alignment horizontal="right" wrapText="1"/>
    </xf>
    <xf numFmtId="170" fontId="4" fillId="0" borderId="0" xfId="4" applyNumberFormat="1" applyFont="1" applyAlignment="1">
      <alignment horizontal="right" wrapText="1"/>
    </xf>
    <xf numFmtId="169" fontId="12" fillId="0" borderId="23" xfId="2" applyNumberFormat="1" applyFont="1" applyBorder="1" applyAlignment="1">
      <alignment horizontal="right" vertical="center" wrapText="1"/>
    </xf>
    <xf numFmtId="170" fontId="12" fillId="0" borderId="24" xfId="3" applyNumberFormat="1" applyFont="1" applyBorder="1" applyAlignment="1">
      <alignment horizontal="right" wrapText="1"/>
    </xf>
    <xf numFmtId="170" fontId="12" fillId="0" borderId="25" xfId="3" applyNumberFormat="1" applyFont="1" applyBorder="1" applyAlignment="1">
      <alignment horizontal="right" wrapText="1"/>
    </xf>
    <xf numFmtId="170" fontId="12" fillId="0" borderId="39" xfId="3" applyNumberFormat="1" applyFont="1" applyBorder="1" applyAlignment="1">
      <alignment horizontal="right" wrapText="1"/>
    </xf>
    <xf numFmtId="43" fontId="12" fillId="0" borderId="23" xfId="2" applyNumberFormat="1" applyFont="1" applyBorder="1" applyAlignment="1">
      <alignment horizontal="right" vertical="center" wrapText="1"/>
    </xf>
    <xf numFmtId="170" fontId="13" fillId="0" borderId="24" xfId="5" applyNumberFormat="1" applyFont="1" applyBorder="1" applyAlignment="1">
      <alignment horizontal="right" vertical="center" wrapText="1"/>
    </xf>
    <xf numFmtId="170" fontId="13" fillId="0" borderId="39" xfId="5" applyNumberFormat="1" applyFont="1" applyBorder="1" applyAlignment="1">
      <alignment horizontal="right" vertical="center" wrapText="1"/>
    </xf>
    <xf numFmtId="0" fontId="9" fillId="0" borderId="40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168" fontId="14" fillId="2" borderId="37" xfId="0" applyNumberFormat="1" applyFont="1" applyFill="1" applyBorder="1" applyAlignment="1">
      <alignment horizontal="right" vertical="center" wrapText="1"/>
    </xf>
    <xf numFmtId="169" fontId="12" fillId="2" borderId="23" xfId="0" applyNumberFormat="1" applyFont="1" applyFill="1" applyBorder="1" applyAlignment="1">
      <alignment horizontal="right" vertical="center" wrapText="1"/>
    </xf>
    <xf numFmtId="43" fontId="12" fillId="2" borderId="23" xfId="0" applyNumberFormat="1" applyFont="1" applyFill="1" applyBorder="1" applyAlignment="1">
      <alignment horizontal="right" vertical="center" wrapText="1"/>
    </xf>
    <xf numFmtId="170" fontId="12" fillId="2" borderId="24" xfId="1" applyNumberFormat="1" applyFont="1" applyFill="1" applyBorder="1" applyAlignment="1">
      <alignment horizontal="right" vertical="center" wrapText="1"/>
    </xf>
    <xf numFmtId="170" fontId="12" fillId="2" borderId="25" xfId="1" applyNumberFormat="1" applyFont="1" applyFill="1" applyBorder="1" applyAlignment="1">
      <alignment horizontal="right" vertical="center" wrapText="1"/>
    </xf>
    <xf numFmtId="169" fontId="12" fillId="2" borderId="23" xfId="2" applyNumberFormat="1" applyFont="1" applyFill="1" applyBorder="1" applyAlignment="1">
      <alignment horizontal="right" vertical="center" wrapText="1"/>
    </xf>
    <xf numFmtId="170" fontId="12" fillId="2" borderId="24" xfId="3" applyNumberFormat="1" applyFont="1" applyFill="1" applyBorder="1" applyAlignment="1">
      <alignment horizontal="right" vertical="center" wrapText="1"/>
    </xf>
    <xf numFmtId="170" fontId="12" fillId="2" borderId="25" xfId="3" applyNumberFormat="1" applyFont="1" applyFill="1" applyBorder="1" applyAlignment="1">
      <alignment horizontal="right" vertical="center" wrapText="1"/>
    </xf>
    <xf numFmtId="170" fontId="12" fillId="2" borderId="39" xfId="3" applyNumberFormat="1" applyFont="1" applyFill="1" applyBorder="1" applyAlignment="1">
      <alignment horizontal="right" vertical="center" wrapText="1"/>
    </xf>
    <xf numFmtId="43" fontId="12" fillId="2" borderId="23" xfId="2" applyNumberFormat="1" applyFont="1" applyFill="1" applyBorder="1" applyAlignment="1">
      <alignment horizontal="right" vertical="center" wrapText="1"/>
    </xf>
    <xf numFmtId="0" fontId="17" fillId="3" borderId="38" xfId="0" applyFont="1" applyFill="1" applyBorder="1" applyAlignment="1">
      <alignment horizontal="center" vertical="center"/>
    </xf>
    <xf numFmtId="168" fontId="16" fillId="3" borderId="37" xfId="0" applyNumberFormat="1" applyFont="1" applyFill="1" applyBorder="1" applyAlignment="1">
      <alignment horizontal="right" vertical="center" wrapText="1"/>
    </xf>
    <xf numFmtId="169" fontId="15" fillId="3" borderId="23" xfId="0" applyNumberFormat="1" applyFont="1" applyFill="1" applyBorder="1" applyAlignment="1">
      <alignment horizontal="right" vertical="center" wrapText="1"/>
    </xf>
    <xf numFmtId="43" fontId="15" fillId="3" borderId="23" xfId="0" applyNumberFormat="1" applyFont="1" applyFill="1" applyBorder="1" applyAlignment="1">
      <alignment horizontal="right" vertical="center" wrapText="1"/>
    </xf>
    <xf numFmtId="170" fontId="16" fillId="3" borderId="24" xfId="5" applyNumberFormat="1" applyFont="1" applyFill="1" applyBorder="1" applyAlignment="1">
      <alignment horizontal="right" vertical="center" wrapText="1"/>
    </xf>
    <xf numFmtId="170" fontId="15" fillId="3" borderId="25" xfId="1" applyNumberFormat="1" applyFont="1" applyFill="1" applyBorder="1" applyAlignment="1">
      <alignment horizontal="right" wrapText="1"/>
    </xf>
    <xf numFmtId="169" fontId="15" fillId="3" borderId="23" xfId="2" applyNumberFormat="1" applyFont="1" applyFill="1" applyBorder="1" applyAlignment="1">
      <alignment horizontal="right" vertical="center" wrapText="1"/>
    </xf>
    <xf numFmtId="170" fontId="15" fillId="3" borderId="25" xfId="3" applyNumberFormat="1" applyFont="1" applyFill="1" applyBorder="1" applyAlignment="1">
      <alignment horizontal="right" wrapText="1"/>
    </xf>
    <xf numFmtId="170" fontId="16" fillId="3" borderId="39" xfId="5" applyNumberFormat="1" applyFont="1" applyFill="1" applyBorder="1" applyAlignment="1">
      <alignment horizontal="right" vertical="center" wrapText="1"/>
    </xf>
    <xf numFmtId="43" fontId="15" fillId="3" borderId="23" xfId="2" applyNumberFormat="1" applyFont="1" applyFill="1" applyBorder="1" applyAlignment="1">
      <alignment horizontal="right" vertical="center" wrapText="1"/>
    </xf>
    <xf numFmtId="49" fontId="3" fillId="0" borderId="40" xfId="0" applyNumberFormat="1" applyFont="1" applyBorder="1" applyAlignment="1">
      <alignment horizontal="center" vertical="center"/>
    </xf>
    <xf numFmtId="168" fontId="14" fillId="0" borderId="37" xfId="0" applyNumberFormat="1" applyFont="1" applyBorder="1" applyAlignment="1">
      <alignment horizontal="right" vertical="center" wrapText="1"/>
    </xf>
    <xf numFmtId="170" fontId="12" fillId="0" borderId="25" xfId="1" applyNumberFormat="1" applyFont="1" applyBorder="1" applyAlignment="1">
      <alignment horizontal="right" vertical="center" wrapText="1"/>
    </xf>
    <xf numFmtId="170" fontId="12" fillId="0" borderId="25" xfId="3" applyNumberFormat="1" applyFont="1" applyBorder="1" applyAlignment="1">
      <alignment horizontal="right" vertical="center" wrapText="1"/>
    </xf>
    <xf numFmtId="0" fontId="9" fillId="4" borderId="40" xfId="0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/>
    </xf>
    <xf numFmtId="167" fontId="14" fillId="4" borderId="37" xfId="0" applyNumberFormat="1" applyFont="1" applyFill="1" applyBorder="1" applyAlignment="1">
      <alignment horizontal="right" vertical="center" wrapText="1"/>
    </xf>
    <xf numFmtId="167" fontId="12" fillId="4" borderId="23" xfId="0" applyNumberFormat="1" applyFont="1" applyFill="1" applyBorder="1" applyAlignment="1">
      <alignment horizontal="right" vertical="center" wrapText="1"/>
    </xf>
    <xf numFmtId="170" fontId="12" fillId="4" borderId="24" xfId="0" applyNumberFormat="1" applyFont="1" applyFill="1" applyBorder="1" applyAlignment="1">
      <alignment horizontal="right" vertical="center" wrapText="1"/>
    </xf>
    <xf numFmtId="170" fontId="12" fillId="4" borderId="25" xfId="0" applyNumberFormat="1" applyFont="1" applyFill="1" applyBorder="1" applyAlignment="1">
      <alignment horizontal="right" vertical="center" wrapText="1"/>
    </xf>
    <xf numFmtId="170" fontId="6" fillId="0" borderId="0" xfId="0" applyNumberFormat="1" applyFont="1"/>
    <xf numFmtId="169" fontId="12" fillId="5" borderId="23" xfId="2" applyNumberFormat="1" applyFont="1" applyFill="1" applyBorder="1" applyAlignment="1">
      <alignment horizontal="right" vertical="center" wrapText="1"/>
    </xf>
    <xf numFmtId="170" fontId="12" fillId="5" borderId="24" xfId="2" applyNumberFormat="1" applyFont="1" applyFill="1" applyBorder="1" applyAlignment="1">
      <alignment horizontal="right" vertical="center" wrapText="1"/>
    </xf>
    <xf numFmtId="170" fontId="12" fillId="5" borderId="25" xfId="2" applyNumberFormat="1" applyFont="1" applyFill="1" applyBorder="1" applyAlignment="1">
      <alignment horizontal="right" vertical="center" wrapText="1"/>
    </xf>
    <xf numFmtId="170" fontId="12" fillId="5" borderId="39" xfId="2" applyNumberFormat="1" applyFont="1" applyFill="1" applyBorder="1" applyAlignment="1">
      <alignment horizontal="right" vertical="center" wrapText="1"/>
    </xf>
    <xf numFmtId="43" fontId="12" fillId="5" borderId="23" xfId="2" applyNumberFormat="1" applyFont="1" applyFill="1" applyBorder="1" applyAlignment="1">
      <alignment horizontal="right" vertical="center" wrapText="1"/>
    </xf>
    <xf numFmtId="0" fontId="3" fillId="6" borderId="38" xfId="0" applyFont="1" applyFill="1" applyBorder="1" applyAlignment="1">
      <alignment horizontal="center" vertical="center"/>
    </xf>
    <xf numFmtId="168" fontId="20" fillId="6" borderId="37" xfId="0" applyNumberFormat="1" applyFont="1" applyFill="1" applyBorder="1" applyAlignment="1">
      <alignment horizontal="right" vertical="center" wrapText="1"/>
    </xf>
    <xf numFmtId="169" fontId="12" fillId="6" borderId="23" xfId="0" applyNumberFormat="1" applyFont="1" applyFill="1" applyBorder="1" applyAlignment="1">
      <alignment horizontal="right" vertical="center" wrapText="1"/>
    </xf>
    <xf numFmtId="43" fontId="12" fillId="6" borderId="23" xfId="0" applyNumberFormat="1" applyFont="1" applyFill="1" applyBorder="1" applyAlignment="1">
      <alignment horizontal="right" vertical="center" wrapText="1"/>
    </xf>
    <xf numFmtId="170" fontId="13" fillId="6" borderId="24" xfId="5" applyNumberFormat="1" applyFont="1" applyFill="1" applyBorder="1" applyAlignment="1">
      <alignment horizontal="right" vertical="center" wrapText="1"/>
    </xf>
    <xf numFmtId="170" fontId="12" fillId="6" borderId="25" xfId="1" applyNumberFormat="1" applyFont="1" applyFill="1" applyBorder="1" applyAlignment="1">
      <alignment horizontal="right" wrapText="1"/>
    </xf>
    <xf numFmtId="169" fontId="12" fillId="6" borderId="23" xfId="2" applyNumberFormat="1" applyFont="1" applyFill="1" applyBorder="1" applyAlignment="1">
      <alignment horizontal="right" vertical="center" wrapText="1"/>
    </xf>
    <xf numFmtId="170" fontId="12" fillId="6" borderId="25" xfId="3" applyNumberFormat="1" applyFont="1" applyFill="1" applyBorder="1" applyAlignment="1">
      <alignment horizontal="right" wrapText="1"/>
    </xf>
    <xf numFmtId="170" fontId="13" fillId="6" borderId="39" xfId="5" applyNumberFormat="1" applyFont="1" applyFill="1" applyBorder="1" applyAlignment="1">
      <alignment horizontal="right" vertical="center" wrapText="1"/>
    </xf>
    <xf numFmtId="43" fontId="12" fillId="6" borderId="23" xfId="2" applyNumberFormat="1" applyFont="1" applyFill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168" fontId="16" fillId="0" borderId="44" xfId="0" applyNumberFormat="1" applyFont="1" applyFill="1" applyBorder="1" applyAlignment="1">
      <alignment horizontal="right" vertical="center" wrapText="1"/>
    </xf>
    <xf numFmtId="169" fontId="15" fillId="0" borderId="45" xfId="0" applyNumberFormat="1" applyFont="1" applyFill="1" applyBorder="1" applyAlignment="1">
      <alignment horizontal="right" vertical="center" wrapText="1"/>
    </xf>
    <xf numFmtId="43" fontId="15" fillId="0" borderId="45" xfId="0" applyNumberFormat="1" applyFont="1" applyFill="1" applyBorder="1" applyAlignment="1">
      <alignment horizontal="right" vertical="center" wrapText="1"/>
    </xf>
    <xf numFmtId="170" fontId="16" fillId="0" borderId="46" xfId="5" applyNumberFormat="1" applyFont="1" applyFill="1" applyBorder="1" applyAlignment="1">
      <alignment horizontal="right" vertical="center" wrapText="1"/>
    </xf>
    <xf numFmtId="170" fontId="15" fillId="0" borderId="47" xfId="1" applyNumberFormat="1" applyFont="1" applyFill="1" applyBorder="1" applyAlignment="1">
      <alignment horizontal="right" wrapText="1"/>
    </xf>
    <xf numFmtId="169" fontId="15" fillId="0" borderId="45" xfId="2" applyNumberFormat="1" applyFont="1" applyFill="1" applyBorder="1" applyAlignment="1">
      <alignment horizontal="right" vertical="center" wrapText="1"/>
    </xf>
    <xf numFmtId="170" fontId="15" fillId="0" borderId="47" xfId="3" applyNumberFormat="1" applyFont="1" applyFill="1" applyBorder="1" applyAlignment="1">
      <alignment horizontal="right" wrapText="1"/>
    </xf>
    <xf numFmtId="170" fontId="16" fillId="0" borderId="48" xfId="5" applyNumberFormat="1" applyFont="1" applyFill="1" applyBorder="1" applyAlignment="1">
      <alignment horizontal="right" vertical="center" wrapText="1"/>
    </xf>
    <xf numFmtId="43" fontId="15" fillId="0" borderId="45" xfId="2" applyNumberFormat="1" applyFont="1" applyFill="1" applyBorder="1" applyAlignment="1">
      <alignment horizontal="right" vertical="center" wrapText="1"/>
    </xf>
    <xf numFmtId="49" fontId="3" fillId="0" borderId="28" xfId="0" applyNumberFormat="1" applyFont="1" applyBorder="1" applyAlignment="1">
      <alignment horizontal="center" vertical="center"/>
    </xf>
    <xf numFmtId="0" fontId="13" fillId="7" borderId="31" xfId="0" applyFont="1" applyFill="1" applyBorder="1" applyAlignment="1">
      <alignment horizontal="left" vertical="center" wrapText="1"/>
    </xf>
    <xf numFmtId="0" fontId="3" fillId="7" borderId="29" xfId="0" applyFont="1" applyFill="1" applyBorder="1" applyAlignment="1">
      <alignment horizontal="center" vertical="center"/>
    </xf>
    <xf numFmtId="169" fontId="13" fillId="7" borderId="31" xfId="0" applyNumberFormat="1" applyFont="1" applyFill="1" applyBorder="1" applyAlignment="1">
      <alignment horizontal="right" vertical="center" wrapText="1"/>
    </xf>
    <xf numFmtId="169" fontId="12" fillId="7" borderId="33" xfId="0" applyNumberFormat="1" applyFont="1" applyFill="1" applyBorder="1" applyAlignment="1">
      <alignment horizontal="right" vertical="center" wrapText="1"/>
    </xf>
    <xf numFmtId="170" fontId="13" fillId="7" borderId="30" xfId="5" applyNumberFormat="1" applyFont="1" applyFill="1" applyBorder="1" applyAlignment="1">
      <alignment horizontal="right" vertical="center" wrapText="1"/>
    </xf>
    <xf numFmtId="170" fontId="12" fillId="7" borderId="34" xfId="1" applyNumberFormat="1" applyFont="1" applyFill="1" applyBorder="1" applyAlignment="1">
      <alignment horizontal="right" wrapText="1"/>
    </xf>
    <xf numFmtId="169" fontId="12" fillId="7" borderId="33" xfId="2" applyNumberFormat="1" applyFont="1" applyFill="1" applyBorder="1" applyAlignment="1">
      <alignment horizontal="right" vertical="center" wrapText="1"/>
    </xf>
    <xf numFmtId="170" fontId="12" fillId="7" borderId="34" xfId="3" applyNumberFormat="1" applyFont="1" applyFill="1" applyBorder="1" applyAlignment="1">
      <alignment horizontal="right" wrapText="1"/>
    </xf>
    <xf numFmtId="170" fontId="13" fillId="7" borderId="32" xfId="5" applyNumberFormat="1" applyFont="1" applyFill="1" applyBorder="1" applyAlignment="1">
      <alignment horizontal="right" vertical="center" wrapText="1"/>
    </xf>
    <xf numFmtId="43" fontId="12" fillId="7" borderId="33" xfId="2" applyNumberFormat="1" applyFont="1" applyFill="1" applyBorder="1" applyAlignment="1">
      <alignment horizontal="right" vertical="center" wrapText="1"/>
    </xf>
    <xf numFmtId="0" fontId="13" fillId="0" borderId="37" xfId="0" applyFont="1" applyBorder="1" applyAlignment="1">
      <alignment horizontal="left" vertical="center" wrapText="1"/>
    </xf>
    <xf numFmtId="43" fontId="13" fillId="0" borderId="37" xfId="0" applyNumberFormat="1" applyFont="1" applyBorder="1" applyAlignment="1">
      <alignment horizontal="right" vertical="center" wrapText="1"/>
    </xf>
    <xf numFmtId="0" fontId="13" fillId="6" borderId="37" xfId="0" applyFont="1" applyFill="1" applyBorder="1" applyAlignment="1">
      <alignment horizontal="left" vertical="center" wrapText="1"/>
    </xf>
    <xf numFmtId="167" fontId="16" fillId="6" borderId="37" xfId="0" applyNumberFormat="1" applyFont="1" applyFill="1" applyBorder="1" applyAlignment="1">
      <alignment horizontal="right" vertical="center" wrapText="1"/>
    </xf>
    <xf numFmtId="43" fontId="15" fillId="6" borderId="23" xfId="0" applyNumberFormat="1" applyFont="1" applyFill="1" applyBorder="1" applyAlignment="1">
      <alignment horizontal="right" vertical="center" wrapText="1"/>
    </xf>
    <xf numFmtId="170" fontId="12" fillId="6" borderId="24" xfId="5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43" fontId="15" fillId="6" borderId="23" xfId="2" applyNumberFormat="1" applyFont="1" applyFill="1" applyBorder="1" applyAlignment="1">
      <alignment horizontal="right" vertical="center" wrapText="1"/>
    </xf>
    <xf numFmtId="170" fontId="12" fillId="6" borderId="39" xfId="5" applyNumberFormat="1" applyFont="1" applyFill="1" applyBorder="1" applyAlignment="1">
      <alignment horizontal="right" vertical="center" wrapText="1"/>
    </xf>
    <xf numFmtId="167" fontId="15" fillId="6" borderId="23" xfId="2" applyNumberFormat="1" applyFont="1" applyFill="1" applyBorder="1" applyAlignment="1">
      <alignment horizontal="right" vertical="center" wrapText="1"/>
    </xf>
    <xf numFmtId="49" fontId="3" fillId="0" borderId="50" xfId="0" applyNumberFormat="1" applyFont="1" applyBorder="1" applyAlignment="1">
      <alignment horizontal="center" vertical="center"/>
    </xf>
    <xf numFmtId="0" fontId="1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/>
    </xf>
    <xf numFmtId="43" fontId="13" fillId="0" borderId="44" xfId="0" applyNumberFormat="1" applyFont="1" applyFill="1" applyBorder="1" applyAlignment="1">
      <alignment horizontal="right" vertical="center" wrapText="1"/>
    </xf>
    <xf numFmtId="43" fontId="12" fillId="0" borderId="45" xfId="0" applyNumberFormat="1" applyFont="1" applyFill="1" applyBorder="1" applyAlignment="1">
      <alignment horizontal="right" vertical="center" wrapText="1"/>
    </xf>
    <xf numFmtId="170" fontId="13" fillId="0" borderId="46" xfId="1" applyNumberFormat="1" applyFont="1" applyBorder="1" applyAlignment="1">
      <alignment horizontal="right" wrapText="1"/>
    </xf>
    <xf numFmtId="170" fontId="12" fillId="0" borderId="47" xfId="1" applyNumberFormat="1" applyFont="1" applyBorder="1" applyAlignment="1">
      <alignment horizontal="right" wrapText="1"/>
    </xf>
    <xf numFmtId="169" fontId="12" fillId="0" borderId="45" xfId="2" applyNumberFormat="1" applyFont="1" applyFill="1" applyBorder="1" applyAlignment="1">
      <alignment horizontal="right" vertical="center" wrapText="1"/>
    </xf>
    <xf numFmtId="170" fontId="13" fillId="0" borderId="46" xfId="3" applyNumberFormat="1" applyFont="1" applyBorder="1" applyAlignment="1">
      <alignment horizontal="right" wrapText="1"/>
    </xf>
    <xf numFmtId="170" fontId="12" fillId="0" borderId="47" xfId="3" applyNumberFormat="1" applyFont="1" applyBorder="1" applyAlignment="1">
      <alignment horizontal="right" wrapText="1"/>
    </xf>
    <xf numFmtId="170" fontId="13" fillId="0" borderId="48" xfId="3" applyNumberFormat="1" applyFont="1" applyBorder="1" applyAlignment="1">
      <alignment horizontal="right" wrapText="1"/>
    </xf>
    <xf numFmtId="43" fontId="12" fillId="0" borderId="45" xfId="2" applyNumberFormat="1" applyFont="1" applyFill="1" applyBorder="1" applyAlignment="1">
      <alignment horizontal="right" vertical="center" wrapText="1"/>
    </xf>
    <xf numFmtId="170" fontId="12" fillId="7" borderId="30" xfId="1" applyNumberFormat="1" applyFont="1" applyFill="1" applyBorder="1" applyAlignment="1">
      <alignment horizontal="right" wrapText="1"/>
    </xf>
    <xf numFmtId="170" fontId="12" fillId="7" borderId="30" xfId="3" applyNumberFormat="1" applyFont="1" applyFill="1" applyBorder="1" applyAlignment="1">
      <alignment horizontal="right" wrapText="1"/>
    </xf>
    <xf numFmtId="170" fontId="12" fillId="7" borderId="32" xfId="3" applyNumberFormat="1" applyFont="1" applyFill="1" applyBorder="1" applyAlignment="1">
      <alignment horizontal="right" wrapText="1"/>
    </xf>
    <xf numFmtId="49" fontId="3" fillId="0" borderId="28" xfId="0" applyNumberFormat="1" applyFont="1" applyFill="1" applyBorder="1" applyAlignment="1">
      <alignment horizontal="center" vertical="center"/>
    </xf>
    <xf numFmtId="43" fontId="16" fillId="6" borderId="37" xfId="0" applyNumberFormat="1" applyFont="1" applyFill="1" applyBorder="1" applyAlignment="1">
      <alignment horizontal="right" vertical="center" wrapText="1"/>
    </xf>
    <xf numFmtId="170" fontId="12" fillId="6" borderId="24" xfId="1" applyNumberFormat="1" applyFont="1" applyFill="1" applyBorder="1" applyAlignment="1">
      <alignment horizontal="right" wrapText="1"/>
    </xf>
    <xf numFmtId="170" fontId="12" fillId="6" borderId="24" xfId="3" applyNumberFormat="1" applyFont="1" applyFill="1" applyBorder="1" applyAlignment="1">
      <alignment horizontal="right" wrapText="1"/>
    </xf>
    <xf numFmtId="170" fontId="12" fillId="6" borderId="39" xfId="3" applyNumberFormat="1" applyFont="1" applyFill="1" applyBorder="1" applyAlignment="1">
      <alignment horizontal="right" wrapText="1"/>
    </xf>
    <xf numFmtId="43" fontId="13" fillId="0" borderId="44" xfId="0" applyNumberFormat="1" applyFont="1" applyBorder="1" applyAlignment="1">
      <alignment horizontal="right" vertical="center" wrapText="1"/>
    </xf>
    <xf numFmtId="43" fontId="12" fillId="0" borderId="45" xfId="0" applyNumberFormat="1" applyFont="1" applyBorder="1" applyAlignment="1">
      <alignment horizontal="right" vertical="center" wrapText="1"/>
    </xf>
    <xf numFmtId="0" fontId="6" fillId="0" borderId="0" xfId="0" applyFont="1" applyBorder="1"/>
    <xf numFmtId="0" fontId="6" fillId="0" borderId="27" xfId="0" applyFont="1" applyBorder="1"/>
    <xf numFmtId="169" fontId="12" fillId="0" borderId="45" xfId="2" applyNumberFormat="1" applyFont="1" applyBorder="1" applyAlignment="1">
      <alignment horizontal="right" vertical="center" wrapText="1"/>
    </xf>
    <xf numFmtId="43" fontId="12" fillId="0" borderId="45" xfId="2" applyNumberFormat="1" applyFont="1" applyBorder="1" applyAlignment="1">
      <alignment horizontal="right" vertical="center" wrapText="1"/>
    </xf>
    <xf numFmtId="0" fontId="6" fillId="0" borderId="18" xfId="2" applyFont="1" applyFill="1" applyBorder="1"/>
    <xf numFmtId="0" fontId="13" fillId="0" borderId="31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/>
    </xf>
    <xf numFmtId="0" fontId="6" fillId="0" borderId="0" xfId="0" applyFont="1" applyFill="1" applyBorder="1"/>
    <xf numFmtId="49" fontId="3" fillId="0" borderId="55" xfId="0" applyNumberFormat="1" applyFont="1" applyBorder="1" applyAlignment="1">
      <alignment horizontal="center" vertical="center"/>
    </xf>
    <xf numFmtId="43" fontId="6" fillId="0" borderId="0" xfId="0" applyNumberFormat="1" applyFont="1"/>
    <xf numFmtId="169" fontId="15" fillId="6" borderId="23" xfId="2" applyNumberFormat="1" applyFont="1" applyFill="1" applyBorder="1" applyAlignment="1">
      <alignment horizontal="right" vertical="center" wrapText="1"/>
    </xf>
    <xf numFmtId="49" fontId="3" fillId="0" borderId="58" xfId="0" applyNumberFormat="1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center" vertical="center"/>
    </xf>
    <xf numFmtId="168" fontId="13" fillId="0" borderId="31" xfId="0" applyNumberFormat="1" applyFont="1" applyFill="1" applyBorder="1" applyAlignment="1">
      <alignment horizontal="right" vertical="center" wrapText="1"/>
    </xf>
    <xf numFmtId="168" fontId="12" fillId="0" borderId="33" xfId="0" applyNumberFormat="1" applyFont="1" applyFill="1" applyBorder="1" applyAlignment="1">
      <alignment horizontal="right" vertical="center" wrapText="1"/>
    </xf>
    <xf numFmtId="170" fontId="13" fillId="0" borderId="30" xfId="5" applyNumberFormat="1" applyFont="1" applyFill="1" applyBorder="1" applyAlignment="1">
      <alignment horizontal="right" vertical="center" wrapText="1"/>
    </xf>
    <xf numFmtId="170" fontId="12" fillId="0" borderId="34" xfId="1" applyNumberFormat="1" applyFont="1" applyFill="1" applyBorder="1" applyAlignment="1">
      <alignment horizontal="right" wrapText="1"/>
    </xf>
    <xf numFmtId="169" fontId="12" fillId="0" borderId="33" xfId="2" applyNumberFormat="1" applyFont="1" applyFill="1" applyBorder="1" applyAlignment="1">
      <alignment horizontal="right" vertical="center" wrapText="1"/>
    </xf>
    <xf numFmtId="170" fontId="12" fillId="0" borderId="34" xfId="3" applyNumberFormat="1" applyFont="1" applyFill="1" applyBorder="1" applyAlignment="1">
      <alignment horizontal="right" wrapText="1"/>
    </xf>
    <xf numFmtId="170" fontId="13" fillId="0" borderId="32" xfId="5" applyNumberFormat="1" applyFont="1" applyFill="1" applyBorder="1" applyAlignment="1">
      <alignment horizontal="right" vertical="center" wrapText="1"/>
    </xf>
    <xf numFmtId="43" fontId="12" fillId="0" borderId="33" xfId="2" applyNumberFormat="1" applyFont="1" applyFill="1" applyBorder="1" applyAlignment="1">
      <alignment horizontal="right" vertical="center" wrapText="1"/>
    </xf>
    <xf numFmtId="49" fontId="3" fillId="0" borderId="40" xfId="0" applyNumberFormat="1" applyFont="1" applyFill="1" applyBorder="1" applyAlignment="1">
      <alignment horizontal="center" vertical="center"/>
    </xf>
    <xf numFmtId="0" fontId="13" fillId="5" borderId="37" xfId="0" applyFont="1" applyFill="1" applyBorder="1" applyAlignment="1">
      <alignment horizontal="left" vertical="center" wrapText="1"/>
    </xf>
    <xf numFmtId="0" fontId="3" fillId="5" borderId="38" xfId="0" applyFont="1" applyFill="1" applyBorder="1" applyAlignment="1">
      <alignment horizontal="center" vertical="center"/>
    </xf>
    <xf numFmtId="43" fontId="13" fillId="5" borderId="37" xfId="0" applyNumberFormat="1" applyFont="1" applyFill="1" applyBorder="1" applyAlignment="1">
      <alignment horizontal="right" vertical="center" wrapText="1"/>
    </xf>
    <xf numFmtId="43" fontId="12" fillId="5" borderId="23" xfId="0" applyNumberFormat="1" applyFont="1" applyFill="1" applyBorder="1" applyAlignment="1">
      <alignment horizontal="right" vertical="center" wrapText="1"/>
    </xf>
    <xf numFmtId="170" fontId="12" fillId="5" borderId="24" xfId="1" applyNumberFormat="1" applyFont="1" applyFill="1" applyBorder="1" applyAlignment="1">
      <alignment horizontal="right" wrapText="1"/>
    </xf>
    <xf numFmtId="170" fontId="12" fillId="5" borderId="25" xfId="1" applyNumberFormat="1" applyFont="1" applyFill="1" applyBorder="1" applyAlignment="1">
      <alignment horizontal="right" wrapText="1"/>
    </xf>
    <xf numFmtId="170" fontId="12" fillId="5" borderId="24" xfId="3" applyNumberFormat="1" applyFont="1" applyFill="1" applyBorder="1" applyAlignment="1">
      <alignment horizontal="right" wrapText="1"/>
    </xf>
    <xf numFmtId="170" fontId="12" fillId="5" borderId="25" xfId="3" applyNumberFormat="1" applyFont="1" applyFill="1" applyBorder="1" applyAlignment="1">
      <alignment horizontal="right" wrapText="1"/>
    </xf>
    <xf numFmtId="170" fontId="12" fillId="5" borderId="39" xfId="3" applyNumberFormat="1" applyFont="1" applyFill="1" applyBorder="1" applyAlignment="1">
      <alignment horizontal="right" wrapText="1"/>
    </xf>
    <xf numFmtId="0" fontId="13" fillId="0" borderId="31" xfId="0" applyFont="1" applyFill="1" applyBorder="1" applyAlignment="1">
      <alignment horizontal="left" vertical="center" wrapText="1"/>
    </xf>
    <xf numFmtId="0" fontId="13" fillId="5" borderId="60" xfId="0" applyFont="1" applyFill="1" applyBorder="1" applyAlignment="1">
      <alignment horizontal="left" vertical="center"/>
    </xf>
    <xf numFmtId="0" fontId="3" fillId="5" borderId="60" xfId="0" applyFont="1" applyFill="1" applyBorder="1" applyAlignment="1">
      <alignment horizontal="center" vertical="center"/>
    </xf>
    <xf numFmtId="43" fontId="13" fillId="5" borderId="61" xfId="0" applyNumberFormat="1" applyFont="1" applyFill="1" applyBorder="1" applyAlignment="1">
      <alignment horizontal="right" vertical="center" wrapText="1"/>
    </xf>
    <xf numFmtId="43" fontId="12" fillId="5" borderId="62" xfId="0" applyNumberFormat="1" applyFont="1" applyFill="1" applyBorder="1" applyAlignment="1">
      <alignment horizontal="right" vertical="center" wrapText="1"/>
    </xf>
    <xf numFmtId="170" fontId="12" fillId="5" borderId="63" xfId="1" applyNumberFormat="1" applyFont="1" applyFill="1" applyBorder="1" applyAlignment="1">
      <alignment horizontal="right" wrapText="1"/>
    </xf>
    <xf numFmtId="170" fontId="12" fillId="5" borderId="64" xfId="1" applyNumberFormat="1" applyFont="1" applyFill="1" applyBorder="1" applyAlignment="1">
      <alignment horizontal="right" wrapText="1"/>
    </xf>
    <xf numFmtId="169" fontId="12" fillId="5" borderId="62" xfId="2" applyNumberFormat="1" applyFont="1" applyFill="1" applyBorder="1" applyAlignment="1">
      <alignment horizontal="right" vertical="center" wrapText="1"/>
    </xf>
    <xf numFmtId="170" fontId="12" fillId="5" borderId="63" xfId="3" applyNumberFormat="1" applyFont="1" applyFill="1" applyBorder="1" applyAlignment="1">
      <alignment horizontal="right" wrapText="1"/>
    </xf>
    <xf numFmtId="170" fontId="12" fillId="5" borderId="64" xfId="3" applyNumberFormat="1" applyFont="1" applyFill="1" applyBorder="1" applyAlignment="1">
      <alignment horizontal="right" wrapText="1"/>
    </xf>
    <xf numFmtId="170" fontId="12" fillId="5" borderId="65" xfId="3" applyNumberFormat="1" applyFont="1" applyFill="1" applyBorder="1" applyAlignment="1">
      <alignment horizontal="right" wrapText="1"/>
    </xf>
    <xf numFmtId="43" fontId="12" fillId="5" borderId="62" xfId="2" applyNumberFormat="1" applyFont="1" applyFill="1" applyBorder="1" applyAlignment="1">
      <alignment horizontal="right" vertical="center" wrapText="1"/>
    </xf>
    <xf numFmtId="168" fontId="24" fillId="0" borderId="31" xfId="0" applyNumberFormat="1" applyFont="1" applyFill="1" applyBorder="1" applyAlignment="1">
      <alignment horizontal="right" vertical="center" wrapText="1"/>
    </xf>
    <xf numFmtId="168" fontId="24" fillId="0" borderId="33" xfId="0" applyNumberFormat="1" applyFont="1" applyFill="1" applyBorder="1" applyAlignment="1">
      <alignment horizontal="right" vertical="center" wrapText="1"/>
    </xf>
    <xf numFmtId="169" fontId="24" fillId="0" borderId="33" xfId="2" applyNumberFormat="1" applyFont="1" applyFill="1" applyBorder="1" applyAlignment="1">
      <alignment horizontal="right" vertical="center" wrapText="1"/>
    </xf>
    <xf numFmtId="43" fontId="24" fillId="0" borderId="33" xfId="2" applyNumberFormat="1" applyFont="1" applyFill="1" applyBorder="1" applyAlignment="1">
      <alignment horizontal="right" vertical="center" wrapText="1"/>
    </xf>
    <xf numFmtId="49" fontId="3" fillId="0" borderId="66" xfId="0" applyNumberFormat="1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left" vertical="center" wrapText="1"/>
    </xf>
    <xf numFmtId="0" fontId="3" fillId="5" borderId="69" xfId="0" applyFont="1" applyFill="1" applyBorder="1" applyAlignment="1">
      <alignment horizontal="center" vertical="center"/>
    </xf>
    <xf numFmtId="43" fontId="25" fillId="5" borderId="68" xfId="0" applyNumberFormat="1" applyFont="1" applyFill="1" applyBorder="1" applyAlignment="1">
      <alignment horizontal="right" vertical="center" wrapText="1"/>
    </xf>
    <xf numFmtId="43" fontId="26" fillId="5" borderId="70" xfId="0" applyNumberFormat="1" applyFont="1" applyFill="1" applyBorder="1" applyAlignment="1">
      <alignment horizontal="right" vertical="center" wrapText="1"/>
    </xf>
    <xf numFmtId="170" fontId="12" fillId="5" borderId="71" xfId="1" applyNumberFormat="1" applyFont="1" applyFill="1" applyBorder="1" applyAlignment="1">
      <alignment horizontal="right" wrapText="1"/>
    </xf>
    <xf numFmtId="170" fontId="12" fillId="5" borderId="72" xfId="1" applyNumberFormat="1" applyFont="1" applyFill="1" applyBorder="1" applyAlignment="1">
      <alignment horizontal="right" wrapText="1"/>
    </xf>
    <xf numFmtId="43" fontId="26" fillId="5" borderId="70" xfId="2" applyNumberFormat="1" applyFont="1" applyFill="1" applyBorder="1" applyAlignment="1">
      <alignment horizontal="right" vertical="center" wrapText="1"/>
    </xf>
    <xf numFmtId="170" fontId="12" fillId="5" borderId="71" xfId="3" applyNumberFormat="1" applyFont="1" applyFill="1" applyBorder="1" applyAlignment="1">
      <alignment horizontal="right" wrapText="1"/>
    </xf>
    <xf numFmtId="170" fontId="12" fillId="5" borderId="72" xfId="3" applyNumberFormat="1" applyFont="1" applyFill="1" applyBorder="1" applyAlignment="1">
      <alignment horizontal="right" wrapText="1"/>
    </xf>
    <xf numFmtId="170" fontId="12" fillId="5" borderId="73" xfId="3" applyNumberFormat="1" applyFont="1" applyFill="1" applyBorder="1" applyAlignment="1">
      <alignment horizontal="right" wrapText="1"/>
    </xf>
    <xf numFmtId="167" fontId="26" fillId="5" borderId="70" xfId="2" applyNumberFormat="1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center" vertical="center"/>
    </xf>
    <xf numFmtId="0" fontId="13" fillId="0" borderId="75" xfId="0" applyFont="1" applyFill="1" applyBorder="1" applyAlignment="1">
      <alignment horizontal="left" vertical="center" wrapText="1"/>
    </xf>
    <xf numFmtId="43" fontId="13" fillId="0" borderId="31" xfId="0" applyNumberFormat="1" applyFont="1" applyFill="1" applyBorder="1" applyAlignment="1">
      <alignment horizontal="right" vertical="center" wrapText="1"/>
    </xf>
    <xf numFmtId="43" fontId="12" fillId="0" borderId="33" xfId="0" applyNumberFormat="1" applyFont="1" applyFill="1" applyBorder="1" applyAlignment="1">
      <alignment horizontal="right" vertical="center" wrapText="1"/>
    </xf>
    <xf numFmtId="169" fontId="12" fillId="0" borderId="33" xfId="0" applyNumberFormat="1" applyFont="1" applyFill="1" applyBorder="1" applyAlignment="1">
      <alignment horizontal="right" vertical="center" wrapText="1"/>
    </xf>
    <xf numFmtId="0" fontId="13" fillId="0" borderId="37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/>
    </xf>
    <xf numFmtId="43" fontId="13" fillId="0" borderId="37" xfId="0" applyNumberFormat="1" applyFont="1" applyFill="1" applyBorder="1" applyAlignment="1">
      <alignment horizontal="right" vertical="center" wrapText="1"/>
    </xf>
    <xf numFmtId="43" fontId="12" fillId="0" borderId="23" xfId="0" applyNumberFormat="1" applyFont="1" applyFill="1" applyBorder="1" applyAlignment="1">
      <alignment horizontal="right" vertical="center" wrapText="1"/>
    </xf>
    <xf numFmtId="169" fontId="12" fillId="0" borderId="23" xfId="0" applyNumberFormat="1" applyFont="1" applyFill="1" applyBorder="1" applyAlignment="1">
      <alignment horizontal="right" vertical="center" wrapText="1"/>
    </xf>
    <xf numFmtId="170" fontId="13" fillId="0" borderId="24" xfId="5" applyNumberFormat="1" applyFont="1" applyFill="1" applyBorder="1" applyAlignment="1">
      <alignment horizontal="right" vertical="center" wrapText="1"/>
    </xf>
    <xf numFmtId="170" fontId="12" fillId="0" borderId="25" xfId="1" applyNumberFormat="1" applyFont="1" applyFill="1" applyBorder="1" applyAlignment="1">
      <alignment horizontal="right" wrapText="1"/>
    </xf>
    <xf numFmtId="169" fontId="12" fillId="0" borderId="23" xfId="2" applyNumberFormat="1" applyFont="1" applyFill="1" applyBorder="1" applyAlignment="1">
      <alignment horizontal="right" vertical="center" wrapText="1"/>
    </xf>
    <xf numFmtId="170" fontId="12" fillId="0" borderId="25" xfId="3" applyNumberFormat="1" applyFont="1" applyFill="1" applyBorder="1" applyAlignment="1">
      <alignment horizontal="right" wrapText="1"/>
    </xf>
    <xf numFmtId="170" fontId="13" fillId="0" borderId="39" xfId="5" applyNumberFormat="1" applyFont="1" applyFill="1" applyBorder="1" applyAlignment="1">
      <alignment horizontal="right" vertical="center" wrapText="1"/>
    </xf>
    <xf numFmtId="43" fontId="12" fillId="0" borderId="23" xfId="2" applyNumberFormat="1" applyFont="1" applyFill="1" applyBorder="1" applyAlignment="1">
      <alignment horizontal="right" vertical="center" wrapText="1"/>
    </xf>
    <xf numFmtId="43" fontId="20" fillId="0" borderId="37" xfId="0" applyNumberFormat="1" applyFont="1" applyFill="1" applyBorder="1" applyAlignment="1">
      <alignment horizontal="right" vertical="center" wrapText="1"/>
    </xf>
    <xf numFmtId="43" fontId="14" fillId="0" borderId="23" xfId="0" applyNumberFormat="1" applyFont="1" applyFill="1" applyBorder="1" applyAlignment="1">
      <alignment horizontal="right" vertical="center" wrapText="1"/>
    </xf>
    <xf numFmtId="169" fontId="14" fillId="0" borderId="23" xfId="0" applyNumberFormat="1" applyFont="1" applyFill="1" applyBorder="1" applyAlignment="1">
      <alignment horizontal="right" vertical="center" wrapText="1"/>
    </xf>
    <xf numFmtId="169" fontId="14" fillId="0" borderId="23" xfId="2" applyNumberFormat="1" applyFont="1" applyFill="1" applyBorder="1" applyAlignment="1">
      <alignment horizontal="right" vertical="center" wrapText="1"/>
    </xf>
    <xf numFmtId="43" fontId="14" fillId="0" borderId="23" xfId="2" applyNumberFormat="1" applyFont="1" applyFill="1" applyBorder="1" applyAlignment="1">
      <alignment horizontal="right" vertical="center" wrapText="1"/>
    </xf>
    <xf numFmtId="0" fontId="13" fillId="2" borderId="44" xfId="0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center" vertical="center"/>
    </xf>
    <xf numFmtId="43" fontId="13" fillId="2" borderId="44" xfId="0" applyNumberFormat="1" applyFont="1" applyFill="1" applyBorder="1" applyAlignment="1">
      <alignment horizontal="right" vertical="center" wrapText="1"/>
    </xf>
    <xf numFmtId="43" fontId="12" fillId="2" borderId="45" xfId="0" applyNumberFormat="1" applyFont="1" applyFill="1" applyBorder="1" applyAlignment="1">
      <alignment horizontal="right" vertical="center" wrapText="1"/>
    </xf>
    <xf numFmtId="170" fontId="13" fillId="2" borderId="46" xfId="5" applyNumberFormat="1" applyFont="1" applyFill="1" applyBorder="1" applyAlignment="1">
      <alignment horizontal="right" vertical="center" wrapText="1"/>
    </xf>
    <xf numFmtId="170" fontId="12" fillId="2" borderId="47" xfId="1" applyNumberFormat="1" applyFont="1" applyFill="1" applyBorder="1" applyAlignment="1">
      <alignment horizontal="right" wrapText="1"/>
    </xf>
    <xf numFmtId="169" fontId="12" fillId="2" borderId="45" xfId="2" applyNumberFormat="1" applyFont="1" applyFill="1" applyBorder="1" applyAlignment="1">
      <alignment horizontal="right" vertical="center" wrapText="1"/>
    </xf>
    <xf numFmtId="170" fontId="12" fillId="2" borderId="47" xfId="3" applyNumberFormat="1" applyFont="1" applyFill="1" applyBorder="1" applyAlignment="1">
      <alignment horizontal="right" wrapText="1"/>
    </xf>
    <xf numFmtId="170" fontId="13" fillId="2" borderId="48" xfId="5" applyNumberFormat="1" applyFont="1" applyFill="1" applyBorder="1" applyAlignment="1">
      <alignment horizontal="right" vertical="center" wrapText="1"/>
    </xf>
    <xf numFmtId="43" fontId="12" fillId="2" borderId="45" xfId="2" applyNumberFormat="1" applyFont="1" applyFill="1" applyBorder="1" applyAlignment="1">
      <alignment horizontal="right" vertical="center" wrapText="1"/>
    </xf>
    <xf numFmtId="0" fontId="3" fillId="0" borderId="50" xfId="0" applyFont="1" applyFill="1" applyBorder="1" applyAlignment="1">
      <alignment horizontal="center" vertical="center"/>
    </xf>
    <xf numFmtId="43" fontId="20" fillId="0" borderId="31" xfId="0" applyNumberFormat="1" applyFont="1" applyFill="1" applyBorder="1" applyAlignment="1">
      <alignment horizontal="right" vertical="center" wrapText="1"/>
    </xf>
    <xf numFmtId="43" fontId="14" fillId="0" borderId="33" xfId="0" applyNumberFormat="1" applyFont="1" applyFill="1" applyBorder="1" applyAlignment="1">
      <alignment horizontal="right" vertical="center" wrapText="1"/>
    </xf>
    <xf numFmtId="169" fontId="14" fillId="0" borderId="33" xfId="0" applyNumberFormat="1" applyFont="1" applyFill="1" applyBorder="1" applyAlignment="1">
      <alignment horizontal="right" vertical="center" wrapText="1"/>
    </xf>
    <xf numFmtId="171" fontId="13" fillId="0" borderId="30" xfId="5" applyNumberFormat="1" applyFont="1" applyFill="1" applyBorder="1" applyAlignment="1">
      <alignment horizontal="right" vertical="center" wrapText="1"/>
    </xf>
    <xf numFmtId="169" fontId="14" fillId="0" borderId="33" xfId="2" applyNumberFormat="1" applyFont="1" applyFill="1" applyBorder="1" applyAlignment="1">
      <alignment horizontal="right" vertical="center" wrapText="1"/>
    </xf>
    <xf numFmtId="43" fontId="14" fillId="0" borderId="33" xfId="2" applyNumberFormat="1" applyFont="1" applyFill="1" applyBorder="1" applyAlignment="1">
      <alignment horizontal="right" vertical="center" wrapText="1"/>
    </xf>
    <xf numFmtId="43" fontId="15" fillId="0" borderId="37" xfId="0" applyNumberFormat="1" applyFont="1" applyFill="1" applyBorder="1" applyAlignment="1">
      <alignment horizontal="right" vertical="center" wrapText="1"/>
    </xf>
    <xf numFmtId="43" fontId="15" fillId="0" borderId="23" xfId="0" applyNumberFormat="1" applyFont="1" applyFill="1" applyBorder="1" applyAlignment="1">
      <alignment horizontal="right" vertical="center" wrapText="1"/>
    </xf>
    <xf numFmtId="169" fontId="15" fillId="0" borderId="23" xfId="0" applyNumberFormat="1" applyFont="1" applyFill="1" applyBorder="1" applyAlignment="1">
      <alignment horizontal="right" vertical="center" wrapText="1"/>
    </xf>
    <xf numFmtId="169" fontId="15" fillId="0" borderId="23" xfId="2" applyNumberFormat="1" applyFont="1" applyFill="1" applyBorder="1" applyAlignment="1">
      <alignment horizontal="right" vertical="center" wrapText="1"/>
    </xf>
    <xf numFmtId="43" fontId="15" fillId="0" borderId="23" xfId="2" applyNumberFormat="1" applyFont="1" applyFill="1" applyBorder="1" applyAlignment="1">
      <alignment horizontal="right" vertical="center" wrapText="1"/>
    </xf>
    <xf numFmtId="43" fontId="15" fillId="2" borderId="44" xfId="0" applyNumberFormat="1" applyFont="1" applyFill="1" applyBorder="1" applyAlignment="1">
      <alignment horizontal="right" vertical="center" wrapText="1"/>
    </xf>
    <xf numFmtId="43" fontId="15" fillId="2" borderId="45" xfId="0" applyNumberFormat="1" applyFont="1" applyFill="1" applyBorder="1" applyAlignment="1">
      <alignment horizontal="right" vertical="center" wrapText="1"/>
    </xf>
    <xf numFmtId="43" fontId="15" fillId="2" borderId="45" xfId="2" applyNumberFormat="1" applyFont="1" applyFill="1" applyBorder="1" applyAlignment="1">
      <alignment horizontal="right" vertical="center" wrapText="1"/>
    </xf>
    <xf numFmtId="4" fontId="11" fillId="8" borderId="35" xfId="0" applyNumberFormat="1" applyFont="1" applyFill="1" applyBorder="1" applyAlignment="1">
      <alignment horizontal="left" vertical="center" indent="3"/>
    </xf>
    <xf numFmtId="4" fontId="4" fillId="8" borderId="38" xfId="0" applyNumberFormat="1" applyFont="1" applyFill="1" applyBorder="1" applyAlignment="1">
      <alignment horizontal="right"/>
    </xf>
    <xf numFmtId="4" fontId="4" fillId="8" borderId="24" xfId="0" applyNumberFormat="1" applyFont="1" applyFill="1" applyBorder="1" applyAlignment="1">
      <alignment horizontal="right"/>
    </xf>
    <xf numFmtId="4" fontId="3" fillId="1" borderId="76" xfId="0" applyNumberFormat="1" applyFont="1" applyFill="1" applyBorder="1" applyAlignment="1">
      <alignment horizontal="right"/>
    </xf>
    <xf numFmtId="4" fontId="13" fillId="1" borderId="31" xfId="0" applyNumberFormat="1" applyFont="1" applyFill="1" applyBorder="1" applyAlignment="1">
      <alignment horizontal="right"/>
    </xf>
    <xf numFmtId="4" fontId="13" fillId="1" borderId="30" xfId="0" applyNumberFormat="1" applyFont="1" applyFill="1" applyBorder="1" applyAlignment="1">
      <alignment horizontal="right"/>
    </xf>
    <xf numFmtId="4" fontId="13" fillId="1" borderId="33" xfId="0" applyNumberFormat="1" applyFont="1" applyFill="1" applyBorder="1" applyAlignment="1">
      <alignment horizontal="right"/>
    </xf>
    <xf numFmtId="43" fontId="13" fillId="1" borderId="33" xfId="0" applyNumberFormat="1" applyFont="1" applyFill="1" applyBorder="1" applyAlignment="1">
      <alignment horizontal="right" wrapText="1"/>
    </xf>
    <xf numFmtId="4" fontId="13" fillId="1" borderId="34" xfId="0" applyNumberFormat="1" applyFont="1" applyFill="1" applyBorder="1" applyAlignment="1">
      <alignment horizontal="right"/>
    </xf>
    <xf numFmtId="43" fontId="4" fillId="0" borderId="0" xfId="4" applyNumberFormat="1" applyFont="1"/>
    <xf numFmtId="43" fontId="13" fillId="1" borderId="33" xfId="2" applyNumberFormat="1" applyFont="1" applyFill="1" applyBorder="1" applyAlignment="1">
      <alignment horizontal="right" wrapText="1"/>
    </xf>
    <xf numFmtId="4" fontId="13" fillId="1" borderId="30" xfId="2" applyNumberFormat="1" applyFont="1" applyFill="1" applyBorder="1" applyAlignment="1">
      <alignment horizontal="right"/>
    </xf>
    <xf numFmtId="4" fontId="13" fillId="1" borderId="34" xfId="2" applyNumberFormat="1" applyFont="1" applyFill="1" applyBorder="1" applyAlignment="1">
      <alignment horizontal="right"/>
    </xf>
    <xf numFmtId="4" fontId="13" fillId="1" borderId="32" xfId="2" applyNumberFormat="1" applyFont="1" applyFill="1" applyBorder="1" applyAlignment="1">
      <alignment horizontal="right"/>
    </xf>
    <xf numFmtId="0" fontId="9" fillId="0" borderId="38" xfId="4" applyFont="1" applyBorder="1" applyAlignment="1">
      <alignment horizontal="center"/>
    </xf>
    <xf numFmtId="43" fontId="12" fillId="0" borderId="37" xfId="4" applyNumberFormat="1" applyFont="1" applyBorder="1" applyAlignment="1">
      <alignment horizontal="right" wrapText="1"/>
    </xf>
    <xf numFmtId="43" fontId="12" fillId="0" borderId="23" xfId="4" applyNumberFormat="1" applyFont="1" applyBorder="1" applyAlignment="1">
      <alignment horizontal="right" wrapText="1"/>
    </xf>
    <xf numFmtId="170" fontId="13" fillId="0" borderId="25" xfId="5" applyNumberFormat="1" applyFont="1" applyFill="1" applyBorder="1" applyAlignment="1">
      <alignment horizontal="right" vertical="center" wrapText="1"/>
    </xf>
    <xf numFmtId="0" fontId="6" fillId="0" borderId="0" xfId="4" applyFont="1"/>
    <xf numFmtId="0" fontId="6" fillId="0" borderId="0" xfId="4" applyFont="1" applyFill="1"/>
    <xf numFmtId="169" fontId="12" fillId="0" borderId="23" xfId="4" applyNumberFormat="1" applyFont="1" applyBorder="1" applyAlignment="1">
      <alignment horizontal="right" wrapText="1"/>
    </xf>
    <xf numFmtId="43" fontId="12" fillId="9" borderId="23" xfId="4" applyNumberFormat="1" applyFont="1" applyFill="1" applyBorder="1" applyAlignment="1">
      <alignment horizontal="right" wrapText="1"/>
    </xf>
    <xf numFmtId="0" fontId="6" fillId="0" borderId="0" xfId="4" applyFont="1" applyBorder="1"/>
    <xf numFmtId="49" fontId="3" fillId="5" borderId="40" xfId="4" applyNumberFormat="1" applyFont="1" applyFill="1" applyBorder="1" applyAlignment="1">
      <alignment horizontal="center" vertical="center"/>
    </xf>
    <xf numFmtId="0" fontId="3" fillId="5" borderId="38" xfId="4" applyFont="1" applyFill="1" applyBorder="1" applyAlignment="1">
      <alignment horizontal="center"/>
    </xf>
    <xf numFmtId="43" fontId="13" fillId="5" borderId="37" xfId="4" applyNumberFormat="1" applyFont="1" applyFill="1" applyBorder="1" applyAlignment="1">
      <alignment horizontal="right" wrapText="1"/>
    </xf>
    <xf numFmtId="43" fontId="12" fillId="5" borderId="23" xfId="4" applyNumberFormat="1" applyFont="1" applyFill="1" applyBorder="1" applyAlignment="1">
      <alignment horizontal="right" wrapText="1"/>
    </xf>
    <xf numFmtId="170" fontId="13" fillId="5" borderId="24" xfId="4" applyNumberFormat="1" applyFont="1" applyFill="1" applyBorder="1" applyAlignment="1">
      <alignment wrapText="1"/>
    </xf>
    <xf numFmtId="170" fontId="13" fillId="5" borderId="25" xfId="4" applyNumberFormat="1" applyFont="1" applyFill="1" applyBorder="1" applyAlignment="1">
      <alignment wrapText="1"/>
    </xf>
    <xf numFmtId="169" fontId="12" fillId="5" borderId="23" xfId="4" applyNumberFormat="1" applyFont="1" applyFill="1" applyBorder="1" applyAlignment="1">
      <alignment horizontal="right" wrapText="1"/>
    </xf>
    <xf numFmtId="170" fontId="13" fillId="5" borderId="39" xfId="4" applyNumberFormat="1" applyFont="1" applyFill="1" applyBorder="1" applyAlignment="1">
      <alignment horizontal="right" wrapText="1"/>
    </xf>
    <xf numFmtId="170" fontId="13" fillId="5" borderId="39" xfId="4" applyNumberFormat="1" applyFont="1" applyFill="1" applyBorder="1" applyAlignment="1">
      <alignment wrapText="1"/>
    </xf>
    <xf numFmtId="0" fontId="9" fillId="0" borderId="38" xfId="4" applyFont="1" applyFill="1" applyBorder="1" applyAlignment="1">
      <alignment horizontal="center"/>
    </xf>
    <xf numFmtId="43" fontId="12" fillId="0" borderId="37" xfId="4" applyNumberFormat="1" applyFont="1" applyFill="1" applyBorder="1" applyAlignment="1">
      <alignment horizontal="right" wrapText="1"/>
    </xf>
    <xf numFmtId="43" fontId="12" fillId="0" borderId="23" xfId="4" applyNumberFormat="1" applyFont="1" applyFill="1" applyBorder="1" applyAlignment="1">
      <alignment horizontal="right" wrapText="1"/>
    </xf>
    <xf numFmtId="169" fontId="12" fillId="0" borderId="23" xfId="4" applyNumberFormat="1" applyFont="1" applyFill="1" applyBorder="1" applyAlignment="1">
      <alignment horizontal="right" wrapText="1"/>
    </xf>
    <xf numFmtId="0" fontId="6" fillId="0" borderId="0" xfId="4" applyFont="1" applyFill="1" applyBorder="1"/>
    <xf numFmtId="0" fontId="27" fillId="10" borderId="38" xfId="4" applyFont="1" applyFill="1" applyBorder="1" applyAlignment="1">
      <alignment horizontal="center"/>
    </xf>
    <xf numFmtId="43" fontId="14" fillId="10" borderId="37" xfId="4" applyNumberFormat="1" applyFont="1" applyFill="1" applyBorder="1" applyAlignment="1">
      <alignment horizontal="right" wrapText="1"/>
    </xf>
    <xf numFmtId="43" fontId="14" fillId="10" borderId="23" xfId="4" applyNumberFormat="1" applyFont="1" applyFill="1" applyBorder="1" applyAlignment="1">
      <alignment horizontal="right" wrapText="1"/>
    </xf>
    <xf numFmtId="170" fontId="16" fillId="10" borderId="24" xfId="4" applyNumberFormat="1" applyFont="1" applyFill="1" applyBorder="1" applyAlignment="1">
      <alignment wrapText="1"/>
    </xf>
    <xf numFmtId="170" fontId="16" fillId="10" borderId="25" xfId="4" applyNumberFormat="1" applyFont="1" applyFill="1" applyBorder="1" applyAlignment="1">
      <alignment wrapText="1"/>
    </xf>
    <xf numFmtId="43" fontId="4" fillId="0" borderId="0" xfId="4" applyNumberFormat="1" applyFont="1" applyFill="1"/>
    <xf numFmtId="169" fontId="14" fillId="10" borderId="23" xfId="4" applyNumberFormat="1" applyFont="1" applyFill="1" applyBorder="1" applyAlignment="1">
      <alignment horizontal="right" wrapText="1"/>
    </xf>
    <xf numFmtId="170" fontId="16" fillId="10" borderId="39" xfId="4" applyNumberFormat="1" applyFont="1" applyFill="1" applyBorder="1" applyAlignment="1">
      <alignment horizontal="right" wrapText="1"/>
    </xf>
    <xf numFmtId="43" fontId="14" fillId="9" borderId="23" xfId="4" applyNumberFormat="1" applyFont="1" applyFill="1" applyBorder="1" applyAlignment="1">
      <alignment horizontal="right" wrapText="1"/>
    </xf>
    <xf numFmtId="4" fontId="27" fillId="10" borderId="38" xfId="4" applyNumberFormat="1" applyFont="1" applyFill="1" applyBorder="1" applyAlignment="1">
      <alignment horizontal="center"/>
    </xf>
    <xf numFmtId="49" fontId="10" fillId="11" borderId="40" xfId="4" applyNumberFormat="1" applyFont="1" applyFill="1" applyBorder="1" applyAlignment="1">
      <alignment horizontal="center" vertical="center"/>
    </xf>
    <xf numFmtId="43" fontId="12" fillId="0" borderId="77" xfId="4" applyNumberFormat="1" applyFont="1" applyBorder="1" applyAlignment="1">
      <alignment horizontal="right" wrapText="1"/>
    </xf>
    <xf numFmtId="170" fontId="13" fillId="0" borderId="40" xfId="5" applyNumberFormat="1" applyFont="1" applyFill="1" applyBorder="1" applyAlignment="1">
      <alignment horizontal="right" vertical="center" wrapText="1"/>
    </xf>
    <xf numFmtId="169" fontId="12" fillId="0" borderId="77" xfId="4" applyNumberFormat="1" applyFont="1" applyBorder="1" applyAlignment="1">
      <alignment horizontal="right" wrapText="1"/>
    </xf>
    <xf numFmtId="170" fontId="13" fillId="0" borderId="23" xfId="5" applyNumberFormat="1" applyFont="1" applyFill="1" applyBorder="1" applyAlignment="1">
      <alignment horizontal="right" vertical="center" wrapText="1"/>
    </xf>
    <xf numFmtId="49" fontId="3" fillId="11" borderId="40" xfId="4" applyNumberFormat="1" applyFont="1" applyFill="1" applyBorder="1" applyAlignment="1">
      <alignment horizontal="center" vertical="center"/>
    </xf>
    <xf numFmtId="0" fontId="9" fillId="11" borderId="38" xfId="4" applyFont="1" applyFill="1" applyBorder="1" applyAlignment="1">
      <alignment horizontal="center"/>
    </xf>
    <xf numFmtId="43" fontId="13" fillId="11" borderId="37" xfId="4" applyNumberFormat="1" applyFont="1" applyFill="1" applyBorder="1" applyAlignment="1">
      <alignment horizontal="right" wrapText="1"/>
    </xf>
    <xf numFmtId="43" fontId="12" fillId="11" borderId="23" xfId="4" applyNumberFormat="1" applyFont="1" applyFill="1" applyBorder="1" applyAlignment="1">
      <alignment horizontal="right" wrapText="1"/>
    </xf>
    <xf numFmtId="43" fontId="12" fillId="11" borderId="77" xfId="4" applyNumberFormat="1" applyFont="1" applyFill="1" applyBorder="1" applyAlignment="1">
      <alignment horizontal="right" wrapText="1"/>
    </xf>
    <xf numFmtId="170" fontId="13" fillId="11" borderId="40" xfId="5" applyNumberFormat="1" applyFont="1" applyFill="1" applyBorder="1" applyAlignment="1">
      <alignment horizontal="right" vertical="center" wrapText="1"/>
    </xf>
    <xf numFmtId="170" fontId="13" fillId="11" borderId="25" xfId="5" applyNumberFormat="1" applyFont="1" applyFill="1" applyBorder="1" applyAlignment="1">
      <alignment horizontal="right" vertical="center" wrapText="1"/>
    </xf>
    <xf numFmtId="169" fontId="12" fillId="11" borderId="77" xfId="4" applyNumberFormat="1" applyFont="1" applyFill="1" applyBorder="1" applyAlignment="1">
      <alignment horizontal="right" wrapText="1"/>
    </xf>
    <xf numFmtId="170" fontId="13" fillId="11" borderId="23" xfId="5" applyNumberFormat="1" applyFont="1" applyFill="1" applyBorder="1" applyAlignment="1">
      <alignment horizontal="right" vertical="center" wrapText="1"/>
    </xf>
    <xf numFmtId="49" fontId="10" fillId="0" borderId="40" xfId="4" applyNumberFormat="1" applyFont="1" applyBorder="1" applyAlignment="1">
      <alignment horizontal="center" vertical="center"/>
    </xf>
    <xf numFmtId="43" fontId="12" fillId="0" borderId="77" xfId="4" applyNumberFormat="1" applyFont="1" applyFill="1" applyBorder="1" applyAlignment="1">
      <alignment horizontal="right" wrapText="1"/>
    </xf>
    <xf numFmtId="169" fontId="12" fillId="0" borderId="77" xfId="4" applyNumberFormat="1" applyFont="1" applyFill="1" applyBorder="1" applyAlignment="1">
      <alignment horizontal="right" wrapText="1"/>
    </xf>
    <xf numFmtId="49" fontId="3" fillId="2" borderId="40" xfId="4" applyNumberFormat="1" applyFont="1" applyFill="1" applyBorder="1" applyAlignment="1">
      <alignment horizontal="center" vertical="center"/>
    </xf>
    <xf numFmtId="0" fontId="3" fillId="2" borderId="38" xfId="4" applyFont="1" applyFill="1" applyBorder="1" applyAlignment="1">
      <alignment horizontal="center"/>
    </xf>
    <xf numFmtId="43" fontId="13" fillId="2" borderId="37" xfId="4" applyNumberFormat="1" applyFont="1" applyFill="1" applyBorder="1" applyAlignment="1">
      <alignment horizontal="right" wrapText="1"/>
    </xf>
    <xf numFmtId="43" fontId="12" fillId="2" borderId="23" xfId="4" applyNumberFormat="1" applyFont="1" applyFill="1" applyBorder="1" applyAlignment="1">
      <alignment horizontal="right" wrapText="1"/>
    </xf>
    <xf numFmtId="170" fontId="13" fillId="2" borderId="40" xfId="5" applyNumberFormat="1" applyFont="1" applyFill="1" applyBorder="1" applyAlignment="1">
      <alignment horizontal="right" vertical="center" wrapText="1"/>
    </xf>
    <xf numFmtId="170" fontId="13" fillId="2" borderId="25" xfId="5" applyNumberFormat="1" applyFont="1" applyFill="1" applyBorder="1" applyAlignment="1">
      <alignment horizontal="right" vertical="center" wrapText="1"/>
    </xf>
    <xf numFmtId="169" fontId="12" fillId="2" borderId="23" xfId="4" applyNumberFormat="1" applyFont="1" applyFill="1" applyBorder="1" applyAlignment="1">
      <alignment horizontal="right" wrapText="1"/>
    </xf>
    <xf numFmtId="170" fontId="13" fillId="2" borderId="23" xfId="5" applyNumberFormat="1" applyFont="1" applyFill="1" applyBorder="1" applyAlignment="1">
      <alignment horizontal="right" vertical="center" wrapText="1"/>
    </xf>
    <xf numFmtId="43" fontId="13" fillId="0" borderId="37" xfId="4" applyNumberFormat="1" applyFont="1" applyFill="1" applyBorder="1" applyAlignment="1">
      <alignment horizontal="right" wrapText="1"/>
    </xf>
    <xf numFmtId="49" fontId="10" fillId="0" borderId="40" xfId="4" applyNumberFormat="1" applyFont="1" applyFill="1" applyBorder="1" applyAlignment="1">
      <alignment horizontal="center" vertical="center"/>
    </xf>
    <xf numFmtId="49" fontId="10" fillId="5" borderId="77" xfId="4" applyNumberFormat="1" applyFont="1" applyFill="1" applyBorder="1" applyAlignment="1">
      <alignment horizontal="center" vertical="center"/>
    </xf>
    <xf numFmtId="0" fontId="29" fillId="10" borderId="38" xfId="4" applyFont="1" applyFill="1" applyBorder="1" applyAlignment="1">
      <alignment horizontal="center"/>
    </xf>
    <xf numFmtId="170" fontId="20" fillId="10" borderId="24" xfId="5" applyNumberFormat="1" applyFont="1" applyFill="1" applyBorder="1" applyAlignment="1">
      <alignment horizontal="right" vertical="center" wrapText="1"/>
    </xf>
    <xf numFmtId="170" fontId="20" fillId="10" borderId="25" xfId="5" applyNumberFormat="1" applyFont="1" applyFill="1" applyBorder="1" applyAlignment="1">
      <alignment horizontal="right" vertical="center" wrapText="1"/>
    </xf>
    <xf numFmtId="170" fontId="20" fillId="10" borderId="39" xfId="5" applyNumberFormat="1" applyFont="1" applyFill="1" applyBorder="1" applyAlignment="1">
      <alignment horizontal="right" vertical="center" wrapText="1"/>
    </xf>
    <xf numFmtId="49" fontId="10" fillId="6" borderId="40" xfId="4" applyNumberFormat="1" applyFont="1" applyFill="1" applyBorder="1" applyAlignment="1">
      <alignment horizontal="center" vertical="center"/>
    </xf>
    <xf numFmtId="49" fontId="3" fillId="6" borderId="40" xfId="4" applyNumberFormat="1" applyFont="1" applyFill="1" applyBorder="1" applyAlignment="1">
      <alignment horizontal="center" vertical="center"/>
    </xf>
    <xf numFmtId="0" fontId="3" fillId="6" borderId="38" xfId="4" applyFont="1" applyFill="1" applyBorder="1" applyAlignment="1">
      <alignment horizontal="center"/>
    </xf>
    <xf numFmtId="43" fontId="13" fillId="6" borderId="37" xfId="4" applyNumberFormat="1" applyFont="1" applyFill="1" applyBorder="1" applyAlignment="1">
      <alignment horizontal="right" wrapText="1"/>
    </xf>
    <xf numFmtId="43" fontId="12" fillId="6" borderId="23" xfId="4" applyNumberFormat="1" applyFont="1" applyFill="1" applyBorder="1" applyAlignment="1">
      <alignment horizontal="right" wrapText="1"/>
    </xf>
    <xf numFmtId="170" fontId="13" fillId="6" borderId="24" xfId="4" applyNumberFormat="1" applyFont="1" applyFill="1" applyBorder="1" applyAlignment="1">
      <alignment wrapText="1"/>
    </xf>
    <xf numFmtId="170" fontId="13" fillId="6" borderId="25" xfId="4" applyNumberFormat="1" applyFont="1" applyFill="1" applyBorder="1" applyAlignment="1">
      <alignment wrapText="1"/>
    </xf>
    <xf numFmtId="169" fontId="12" fillId="6" borderId="23" xfId="4" applyNumberFormat="1" applyFont="1" applyFill="1" applyBorder="1" applyAlignment="1">
      <alignment horizontal="right" wrapText="1"/>
    </xf>
    <xf numFmtId="170" fontId="13" fillId="6" borderId="39" xfId="4" applyNumberFormat="1" applyFont="1" applyFill="1" applyBorder="1" applyAlignment="1">
      <alignment horizontal="right" wrapText="1"/>
    </xf>
    <xf numFmtId="43" fontId="30" fillId="6" borderId="37" xfId="4" applyNumberFormat="1" applyFont="1" applyFill="1" applyBorder="1" applyAlignment="1">
      <alignment horizontal="right" wrapText="1"/>
    </xf>
    <xf numFmtId="49" fontId="10" fillId="2" borderId="77" xfId="4" applyNumberFormat="1" applyFont="1" applyFill="1" applyBorder="1" applyAlignment="1">
      <alignment horizontal="center" vertical="center"/>
    </xf>
    <xf numFmtId="170" fontId="13" fillId="2" borderId="24" xfId="4" applyNumberFormat="1" applyFont="1" applyFill="1" applyBorder="1" applyAlignment="1">
      <alignment wrapText="1"/>
    </xf>
    <xf numFmtId="170" fontId="13" fillId="2" borderId="25" xfId="4" applyNumberFormat="1" applyFont="1" applyFill="1" applyBorder="1" applyAlignment="1">
      <alignment wrapText="1"/>
    </xf>
    <xf numFmtId="170" fontId="13" fillId="2" borderId="39" xfId="4" applyNumberFormat="1" applyFont="1" applyFill="1" applyBorder="1" applyAlignment="1">
      <alignment horizontal="right" wrapText="1"/>
    </xf>
    <xf numFmtId="49" fontId="10" fillId="2" borderId="40" xfId="4" applyNumberFormat="1" applyFont="1" applyFill="1" applyBorder="1" applyAlignment="1">
      <alignment horizontal="center" vertical="center"/>
    </xf>
    <xf numFmtId="43" fontId="20" fillId="10" borderId="37" xfId="4" applyNumberFormat="1" applyFont="1" applyFill="1" applyBorder="1" applyAlignment="1">
      <alignment horizontal="right" wrapText="1"/>
    </xf>
    <xf numFmtId="4" fontId="3" fillId="10" borderId="38" xfId="4" applyNumberFormat="1" applyFont="1" applyFill="1" applyBorder="1" applyAlignment="1">
      <alignment horizontal="center"/>
    </xf>
    <xf numFmtId="43" fontId="12" fillId="10" borderId="23" xfId="4" applyNumberFormat="1" applyFont="1" applyFill="1" applyBorder="1" applyAlignment="1">
      <alignment horizontal="right" wrapText="1"/>
    </xf>
    <xf numFmtId="170" fontId="13" fillId="10" borderId="24" xfId="4" applyNumberFormat="1" applyFont="1" applyFill="1" applyBorder="1" applyAlignment="1">
      <alignment wrapText="1"/>
    </xf>
    <xf numFmtId="170" fontId="13" fillId="10" borderId="25" xfId="4" applyNumberFormat="1" applyFont="1" applyFill="1" applyBorder="1" applyAlignment="1">
      <alignment wrapText="1"/>
    </xf>
    <xf numFmtId="169" fontId="12" fillId="10" borderId="23" xfId="4" applyNumberFormat="1" applyFont="1" applyFill="1" applyBorder="1" applyAlignment="1">
      <alignment horizontal="right" wrapText="1"/>
    </xf>
    <xf numFmtId="170" fontId="13" fillId="10" borderId="39" xfId="4" applyNumberFormat="1" applyFont="1" applyFill="1" applyBorder="1" applyAlignment="1">
      <alignment horizontal="right" wrapText="1"/>
    </xf>
    <xf numFmtId="4" fontId="3" fillId="2" borderId="38" xfId="4" applyNumberFormat="1" applyFont="1" applyFill="1" applyBorder="1" applyAlignment="1">
      <alignment horizontal="center"/>
    </xf>
    <xf numFmtId="49" fontId="4" fillId="12" borderId="40" xfId="4" applyNumberFormat="1" applyFont="1" applyFill="1" applyBorder="1" applyAlignment="1">
      <alignment horizontal="center" vertical="center"/>
    </xf>
    <xf numFmtId="0" fontId="3" fillId="12" borderId="38" xfId="4" applyFont="1" applyFill="1" applyBorder="1" applyAlignment="1">
      <alignment horizontal="center"/>
    </xf>
    <xf numFmtId="43" fontId="13" fillId="12" borderId="37" xfId="4" applyNumberFormat="1" applyFont="1" applyFill="1" applyBorder="1" applyAlignment="1">
      <alignment horizontal="right" wrapText="1"/>
    </xf>
    <xf numFmtId="43" fontId="12" fillId="12" borderId="23" xfId="4" applyNumberFormat="1" applyFont="1" applyFill="1" applyBorder="1" applyAlignment="1">
      <alignment horizontal="right" wrapText="1"/>
    </xf>
    <xf numFmtId="170" fontId="13" fillId="12" borderId="24" xfId="4" applyNumberFormat="1" applyFont="1" applyFill="1" applyBorder="1" applyAlignment="1">
      <alignment wrapText="1"/>
    </xf>
    <xf numFmtId="170" fontId="13" fillId="12" borderId="25" xfId="4" applyNumberFormat="1" applyFont="1" applyFill="1" applyBorder="1" applyAlignment="1">
      <alignment wrapText="1"/>
    </xf>
    <xf numFmtId="169" fontId="12" fillId="12" borderId="23" xfId="4" applyNumberFormat="1" applyFont="1" applyFill="1" applyBorder="1" applyAlignment="1">
      <alignment horizontal="right" wrapText="1"/>
    </xf>
    <xf numFmtId="170" fontId="13" fillId="12" borderId="39" xfId="4" applyNumberFormat="1" applyFont="1" applyFill="1" applyBorder="1" applyAlignment="1">
      <alignment horizontal="right" wrapText="1"/>
    </xf>
    <xf numFmtId="0" fontId="16" fillId="10" borderId="38" xfId="4" applyFont="1" applyFill="1" applyBorder="1" applyAlignment="1">
      <alignment horizontal="left" vertical="center"/>
    </xf>
    <xf numFmtId="0" fontId="31" fillId="10" borderId="24" xfId="4" applyFont="1" applyFill="1" applyBorder="1" applyAlignment="1">
      <alignment horizontal="left" vertical="center"/>
    </xf>
    <xf numFmtId="0" fontId="17" fillId="10" borderId="38" xfId="4" applyFont="1" applyFill="1" applyBorder="1" applyAlignment="1">
      <alignment horizontal="center"/>
    </xf>
    <xf numFmtId="43" fontId="16" fillId="10" borderId="37" xfId="4" applyNumberFormat="1" applyFont="1" applyFill="1" applyBorder="1" applyAlignment="1">
      <alignment horizontal="right" wrapText="1"/>
    </xf>
    <xf numFmtId="43" fontId="15" fillId="10" borderId="23" xfId="4" applyNumberFormat="1" applyFont="1" applyFill="1" applyBorder="1" applyAlignment="1">
      <alignment horizontal="right" wrapText="1"/>
    </xf>
    <xf numFmtId="169" fontId="15" fillId="10" borderId="23" xfId="4" applyNumberFormat="1" applyFont="1" applyFill="1" applyBorder="1" applyAlignment="1">
      <alignment horizontal="right" wrapText="1"/>
    </xf>
    <xf numFmtId="49" fontId="10" fillId="6" borderId="77" xfId="4" applyNumberFormat="1" applyFont="1" applyFill="1" applyBorder="1" applyAlignment="1">
      <alignment horizontal="center" vertical="center"/>
    </xf>
    <xf numFmtId="4" fontId="3" fillId="6" borderId="38" xfId="4" applyNumberFormat="1" applyFont="1" applyFill="1" applyBorder="1" applyAlignment="1">
      <alignment horizontal="center"/>
    </xf>
    <xf numFmtId="49" fontId="9" fillId="6" borderId="40" xfId="4" applyNumberFormat="1" applyFont="1" applyFill="1" applyBorder="1" applyAlignment="1">
      <alignment horizontal="center" vertical="center"/>
    </xf>
    <xf numFmtId="0" fontId="9" fillId="6" borderId="38" xfId="4" applyFont="1" applyFill="1" applyBorder="1" applyAlignment="1">
      <alignment horizontal="center"/>
    </xf>
    <xf numFmtId="43" fontId="14" fillId="6" borderId="37" xfId="4" applyNumberFormat="1" applyFont="1" applyFill="1" applyBorder="1" applyAlignment="1">
      <alignment horizontal="right" wrapText="1"/>
    </xf>
    <xf numFmtId="170" fontId="13" fillId="6" borderId="24" xfId="4" applyNumberFormat="1" applyFont="1" applyFill="1" applyBorder="1" applyAlignment="1">
      <alignment horizontal="right" wrapText="1"/>
    </xf>
    <xf numFmtId="170" fontId="13" fillId="6" borderId="25" xfId="4" applyNumberFormat="1" applyFont="1" applyFill="1" applyBorder="1" applyAlignment="1">
      <alignment horizontal="right" wrapText="1"/>
    </xf>
    <xf numFmtId="49" fontId="4" fillId="5" borderId="40" xfId="4" applyNumberFormat="1" applyFont="1" applyFill="1" applyBorder="1" applyAlignment="1">
      <alignment horizontal="center" vertical="center"/>
    </xf>
    <xf numFmtId="0" fontId="3" fillId="5" borderId="36" xfId="4" applyFont="1" applyFill="1" applyBorder="1" applyAlignment="1">
      <alignment horizontal="center"/>
    </xf>
    <xf numFmtId="43" fontId="13" fillId="5" borderId="23" xfId="4" applyNumberFormat="1" applyFont="1" applyFill="1" applyBorder="1" applyAlignment="1">
      <alignment horizontal="right" wrapText="1"/>
    </xf>
    <xf numFmtId="43" fontId="13" fillId="5" borderId="24" xfId="4" applyNumberFormat="1" applyFont="1" applyFill="1" applyBorder="1" applyAlignment="1">
      <alignment horizontal="right" wrapText="1"/>
    </xf>
    <xf numFmtId="169" fontId="13" fillId="5" borderId="23" xfId="4" applyNumberFormat="1" applyFont="1" applyFill="1" applyBorder="1" applyAlignment="1">
      <alignment horizontal="right" wrapText="1"/>
    </xf>
    <xf numFmtId="43" fontId="13" fillId="5" borderId="39" xfId="4" applyNumberFormat="1" applyFont="1" applyFill="1" applyBorder="1" applyAlignment="1">
      <alignment horizontal="right" wrapText="1"/>
    </xf>
    <xf numFmtId="0" fontId="35" fillId="5" borderId="37" xfId="4" applyFont="1" applyFill="1" applyBorder="1" applyAlignment="1">
      <alignment horizontal="center"/>
    </xf>
    <xf numFmtId="43" fontId="36" fillId="5" borderId="37" xfId="4" applyNumberFormat="1" applyFont="1" applyFill="1" applyBorder="1" applyAlignment="1">
      <alignment horizontal="right" wrapText="1"/>
    </xf>
    <xf numFmtId="43" fontId="36" fillId="5" borderId="23" xfId="4" applyNumberFormat="1" applyFont="1" applyFill="1" applyBorder="1" applyAlignment="1">
      <alignment horizontal="right" wrapText="1"/>
    </xf>
    <xf numFmtId="0" fontId="37" fillId="0" borderId="0" xfId="4" applyFont="1"/>
    <xf numFmtId="0" fontId="9" fillId="5" borderId="36" xfId="4" applyFont="1" applyFill="1" applyBorder="1" applyAlignment="1">
      <alignment horizontal="center"/>
    </xf>
    <xf numFmtId="49" fontId="4" fillId="0" borderId="77" xfId="4" applyNumberFormat="1" applyFont="1" applyFill="1" applyBorder="1" applyAlignment="1">
      <alignment horizontal="center" vertical="center"/>
    </xf>
    <xf numFmtId="0" fontId="3" fillId="0" borderId="36" xfId="4" applyFont="1" applyFill="1" applyBorder="1" applyAlignment="1">
      <alignment horizontal="center"/>
    </xf>
    <xf numFmtId="43" fontId="13" fillId="0" borderId="23" xfId="4" applyNumberFormat="1" applyFont="1" applyFill="1" applyBorder="1" applyAlignment="1">
      <alignment horizontal="right" wrapText="1"/>
    </xf>
    <xf numFmtId="43" fontId="13" fillId="0" borderId="24" xfId="4" applyNumberFormat="1" applyFont="1" applyFill="1" applyBorder="1" applyAlignment="1">
      <alignment horizontal="right" wrapText="1"/>
    </xf>
    <xf numFmtId="170" fontId="13" fillId="0" borderId="39" xfId="4" applyNumberFormat="1" applyFont="1" applyFill="1" applyBorder="1" applyAlignment="1">
      <alignment wrapText="1"/>
    </xf>
    <xf numFmtId="49" fontId="9" fillId="10" borderId="40" xfId="0" applyNumberFormat="1" applyFont="1" applyFill="1" applyBorder="1" applyAlignment="1">
      <alignment horizontal="center" vertical="center"/>
    </xf>
    <xf numFmtId="0" fontId="9" fillId="10" borderId="36" xfId="0" applyFont="1" applyFill="1" applyBorder="1" applyAlignment="1">
      <alignment horizontal="center" vertical="center"/>
    </xf>
    <xf numFmtId="169" fontId="12" fillId="10" borderId="37" xfId="1" applyNumberFormat="1" applyFont="1" applyFill="1" applyBorder="1" applyAlignment="1">
      <alignment horizontal="right" vertical="center" wrapText="1"/>
    </xf>
    <xf numFmtId="43" fontId="12" fillId="10" borderId="37" xfId="1" applyNumberFormat="1" applyFont="1" applyFill="1" applyBorder="1" applyAlignment="1">
      <alignment horizontal="right" vertical="center" wrapText="1"/>
    </xf>
    <xf numFmtId="43" fontId="12" fillId="10" borderId="23" xfId="1" applyNumberFormat="1" applyFont="1" applyFill="1" applyBorder="1" applyAlignment="1">
      <alignment horizontal="right" vertical="center" wrapText="1"/>
    </xf>
    <xf numFmtId="169" fontId="12" fillId="10" borderId="23" xfId="1" applyNumberFormat="1" applyFont="1" applyFill="1" applyBorder="1" applyAlignment="1">
      <alignment horizontal="right" vertical="center" wrapText="1"/>
    </xf>
    <xf numFmtId="167" fontId="12" fillId="10" borderId="24" xfId="1" applyNumberFormat="1" applyFont="1" applyFill="1" applyBorder="1" applyAlignment="1">
      <alignment horizontal="right" vertical="center" wrapText="1"/>
    </xf>
    <xf numFmtId="170" fontId="12" fillId="10" borderId="25" xfId="1" applyNumberFormat="1" applyFont="1" applyFill="1" applyBorder="1" applyAlignment="1">
      <alignment horizontal="right" vertical="center" wrapText="1"/>
    </xf>
    <xf numFmtId="43" fontId="12" fillId="10" borderId="23" xfId="3" applyNumberFormat="1" applyFont="1" applyFill="1" applyBorder="1" applyAlignment="1">
      <alignment horizontal="right" vertical="center" wrapText="1"/>
    </xf>
    <xf numFmtId="167" fontId="12" fillId="10" borderId="24" xfId="3" applyNumberFormat="1" applyFont="1" applyFill="1" applyBorder="1" applyAlignment="1">
      <alignment horizontal="right" vertical="center" wrapText="1"/>
    </xf>
    <xf numFmtId="170" fontId="12" fillId="10" borderId="25" xfId="3" applyNumberFormat="1" applyFont="1" applyFill="1" applyBorder="1" applyAlignment="1">
      <alignment horizontal="right" vertical="center" wrapText="1"/>
    </xf>
    <xf numFmtId="169" fontId="12" fillId="10" borderId="23" xfId="3" applyNumberFormat="1" applyFont="1" applyFill="1" applyBorder="1" applyAlignment="1">
      <alignment horizontal="right" vertical="center" wrapText="1"/>
    </xf>
    <xf numFmtId="167" fontId="12" fillId="10" borderId="39" xfId="3" applyNumberFormat="1" applyFont="1" applyFill="1" applyBorder="1" applyAlignment="1">
      <alignment horizontal="right" vertical="center" wrapText="1"/>
    </xf>
    <xf numFmtId="49" fontId="9" fillId="0" borderId="40" xfId="0" applyNumberFormat="1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167" fontId="20" fillId="0" borderId="37" xfId="0" applyNumberFormat="1" applyFont="1" applyBorder="1" applyAlignment="1">
      <alignment horizontal="right" vertical="center" wrapText="1"/>
    </xf>
    <xf numFmtId="167" fontId="20" fillId="0" borderId="23" xfId="0" applyNumberFormat="1" applyFont="1" applyBorder="1" applyAlignment="1">
      <alignment horizontal="right" vertical="center" wrapText="1"/>
    </xf>
    <xf numFmtId="172" fontId="12" fillId="0" borderId="24" xfId="1" applyNumberFormat="1" applyFont="1" applyBorder="1" applyAlignment="1">
      <alignment horizontal="right" vertical="center" wrapText="1"/>
    </xf>
    <xf numFmtId="172" fontId="12" fillId="0" borderId="25" xfId="1" applyNumberFormat="1" applyFont="1" applyBorder="1" applyAlignment="1">
      <alignment horizontal="right" vertical="center" wrapText="1"/>
    </xf>
    <xf numFmtId="170" fontId="12" fillId="0" borderId="39" xfId="1" applyNumberFormat="1" applyFont="1" applyBorder="1" applyAlignment="1">
      <alignment horizontal="right" vertical="center" wrapText="1"/>
    </xf>
    <xf numFmtId="0" fontId="3" fillId="0" borderId="36" xfId="0" applyFont="1" applyBorder="1" applyAlignment="1">
      <alignment horizontal="center" vertical="center"/>
    </xf>
    <xf numFmtId="167" fontId="13" fillId="0" borderId="37" xfId="0" applyNumberFormat="1" applyFont="1" applyBorder="1" applyAlignment="1">
      <alignment horizontal="right" vertical="center" wrapText="1"/>
    </xf>
    <xf numFmtId="167" fontId="13" fillId="0" borderId="23" xfId="0" applyNumberFormat="1" applyFont="1" applyBorder="1" applyAlignment="1">
      <alignment horizontal="right" vertical="center" wrapText="1"/>
    </xf>
    <xf numFmtId="49" fontId="39" fillId="0" borderId="50" xfId="0" applyNumberFormat="1" applyFont="1" applyBorder="1" applyAlignment="1">
      <alignment horizontal="center" vertical="center"/>
    </xf>
    <xf numFmtId="0" fontId="41" fillId="0" borderId="78" xfId="0" applyFont="1" applyBorder="1" applyAlignment="1">
      <alignment horizontal="center" vertical="center"/>
    </xf>
    <xf numFmtId="167" fontId="42" fillId="0" borderId="44" xfId="0" applyNumberFormat="1" applyFont="1" applyBorder="1" applyAlignment="1">
      <alignment horizontal="right" vertical="center" wrapText="1"/>
    </xf>
    <xf numFmtId="167" fontId="42" fillId="0" borderId="45" xfId="0" applyNumberFormat="1" applyFont="1" applyBorder="1" applyAlignment="1">
      <alignment horizontal="right" vertical="center" wrapText="1"/>
    </xf>
    <xf numFmtId="172" fontId="12" fillId="0" borderId="46" xfId="1" applyNumberFormat="1" applyFont="1" applyBorder="1" applyAlignment="1">
      <alignment horizontal="right" vertical="center" wrapText="1"/>
    </xf>
    <xf numFmtId="172" fontId="12" fillId="0" borderId="47" xfId="1" applyNumberFormat="1" applyFont="1" applyBorder="1" applyAlignment="1">
      <alignment horizontal="right" vertical="center" wrapText="1"/>
    </xf>
    <xf numFmtId="170" fontId="12" fillId="0" borderId="48" xfId="1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65" fontId="3" fillId="0" borderId="0" xfId="1" applyFont="1" applyBorder="1"/>
    <xf numFmtId="0" fontId="4" fillId="0" borderId="0" xfId="0" applyFont="1" applyBorder="1"/>
    <xf numFmtId="169" fontId="3" fillId="0" borderId="0" xfId="2" applyNumberFormat="1" applyFont="1" applyBorder="1" applyAlignment="1">
      <alignment horizontal="center" vertical="center"/>
    </xf>
    <xf numFmtId="165" fontId="3" fillId="0" borderId="0" xfId="3" applyFont="1" applyBorder="1"/>
    <xf numFmtId="0" fontId="6" fillId="0" borderId="0" xfId="2" applyFont="1" applyFill="1" applyBorder="1"/>
    <xf numFmtId="169" fontId="12" fillId="0" borderId="36" xfId="2" applyNumberFormat="1" applyFont="1" applyBorder="1" applyAlignment="1">
      <alignment horizontal="right" vertical="center" wrapText="1"/>
    </xf>
    <xf numFmtId="49" fontId="4" fillId="0" borderId="40" xfId="4" applyNumberFormat="1" applyFont="1" applyFill="1" applyBorder="1" applyAlignment="1">
      <alignment horizontal="center" vertical="center"/>
    </xf>
    <xf numFmtId="170" fontId="4" fillId="0" borderId="0" xfId="4" applyNumberFormat="1" applyFont="1" applyFill="1" applyBorder="1" applyAlignment="1">
      <alignment wrapText="1"/>
    </xf>
    <xf numFmtId="168" fontId="6" fillId="0" borderId="0" xfId="0" applyNumberFormat="1" applyFont="1" applyFill="1"/>
    <xf numFmtId="169" fontId="12" fillId="10" borderId="24" xfId="1" applyNumberFormat="1" applyFont="1" applyFill="1" applyBorder="1" applyAlignment="1">
      <alignment horizontal="right" vertical="center" wrapText="1"/>
    </xf>
    <xf numFmtId="169" fontId="12" fillId="10" borderId="24" xfId="3" applyNumberFormat="1" applyFont="1" applyFill="1" applyBorder="1" applyAlignment="1">
      <alignment horizontal="right" vertical="center" wrapText="1"/>
    </xf>
    <xf numFmtId="49" fontId="9" fillId="2" borderId="40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43" fontId="12" fillId="2" borderId="37" xfId="1" applyNumberFormat="1" applyFont="1" applyFill="1" applyBorder="1" applyAlignment="1">
      <alignment horizontal="right" vertical="center" wrapText="1"/>
    </xf>
    <xf numFmtId="43" fontId="12" fillId="2" borderId="23" xfId="1" applyNumberFormat="1" applyFont="1" applyFill="1" applyBorder="1" applyAlignment="1">
      <alignment horizontal="right" vertical="center" wrapText="1"/>
    </xf>
    <xf numFmtId="169" fontId="12" fillId="2" borderId="24" xfId="1" applyNumberFormat="1" applyFont="1" applyFill="1" applyBorder="1" applyAlignment="1">
      <alignment horizontal="right" vertical="center" wrapText="1"/>
    </xf>
    <xf numFmtId="43" fontId="12" fillId="2" borderId="23" xfId="3" applyNumberFormat="1" applyFont="1" applyFill="1" applyBorder="1" applyAlignment="1">
      <alignment horizontal="right" vertical="center" wrapText="1"/>
    </xf>
    <xf numFmtId="169" fontId="12" fillId="2" borderId="24" xfId="3" applyNumberFormat="1" applyFont="1" applyFill="1" applyBorder="1" applyAlignment="1">
      <alignment horizontal="right" vertical="center" wrapText="1"/>
    </xf>
    <xf numFmtId="169" fontId="12" fillId="2" borderId="23" xfId="3" applyNumberFormat="1" applyFont="1" applyFill="1" applyBorder="1" applyAlignment="1">
      <alignment horizontal="right" vertical="center" wrapText="1"/>
    </xf>
    <xf numFmtId="169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7" fillId="13" borderId="40" xfId="4" applyNumberFormat="1" applyFont="1" applyFill="1" applyBorder="1" applyAlignment="1">
      <alignment horizontal="center" vertical="center"/>
    </xf>
    <xf numFmtId="0" fontId="9" fillId="13" borderId="38" xfId="4" applyFont="1" applyFill="1" applyBorder="1" applyAlignment="1">
      <alignment horizontal="center"/>
    </xf>
    <xf numFmtId="43" fontId="12" fillId="13" borderId="37" xfId="4" applyNumberFormat="1" applyFont="1" applyFill="1" applyBorder="1" applyAlignment="1">
      <alignment horizontal="right" wrapText="1"/>
    </xf>
    <xf numFmtId="43" fontId="12" fillId="13" borderId="23" xfId="4" applyNumberFormat="1" applyFont="1" applyFill="1" applyBorder="1" applyAlignment="1">
      <alignment horizontal="right" wrapText="1"/>
    </xf>
    <xf numFmtId="170" fontId="13" fillId="13" borderId="24" xfId="4" applyNumberFormat="1" applyFont="1" applyFill="1" applyBorder="1" applyAlignment="1">
      <alignment wrapText="1"/>
    </xf>
    <xf numFmtId="170" fontId="13" fillId="13" borderId="25" xfId="4" applyNumberFormat="1" applyFont="1" applyFill="1" applyBorder="1" applyAlignment="1">
      <alignment wrapText="1"/>
    </xf>
    <xf numFmtId="170" fontId="13" fillId="13" borderId="24" xfId="4" applyNumberFormat="1" applyFont="1" applyFill="1" applyBorder="1" applyAlignment="1">
      <alignment horizontal="right" wrapText="1"/>
    </xf>
    <xf numFmtId="170" fontId="13" fillId="13" borderId="25" xfId="4" applyNumberFormat="1" applyFont="1" applyFill="1" applyBorder="1" applyAlignment="1">
      <alignment horizontal="right" wrapText="1"/>
    </xf>
    <xf numFmtId="169" fontId="12" fillId="13" borderId="23" xfId="4" applyNumberFormat="1" applyFont="1" applyFill="1" applyBorder="1" applyAlignment="1">
      <alignment horizontal="right" wrapText="1"/>
    </xf>
    <xf numFmtId="170" fontId="13" fillId="13" borderId="39" xfId="4" applyNumberFormat="1" applyFont="1" applyFill="1" applyBorder="1" applyAlignment="1">
      <alignment wrapText="1"/>
    </xf>
    <xf numFmtId="4" fontId="13" fillId="0" borderId="0" xfId="0" applyNumberFormat="1" applyFont="1" applyFill="1"/>
    <xf numFmtId="49" fontId="10" fillId="9" borderId="40" xfId="4" applyNumberFormat="1" applyFont="1" applyFill="1" applyBorder="1" applyAlignment="1">
      <alignment horizontal="center" vertical="center"/>
    </xf>
    <xf numFmtId="0" fontId="9" fillId="9" borderId="38" xfId="4" applyFont="1" applyFill="1" applyBorder="1" applyAlignment="1">
      <alignment horizontal="center"/>
    </xf>
    <xf numFmtId="43" fontId="12" fillId="9" borderId="37" xfId="4" applyNumberFormat="1" applyFont="1" applyFill="1" applyBorder="1" applyAlignment="1">
      <alignment horizontal="right" wrapText="1"/>
    </xf>
    <xf numFmtId="170" fontId="13" fillId="9" borderId="24" xfId="5" applyNumberFormat="1" applyFont="1" applyFill="1" applyBorder="1" applyAlignment="1">
      <alignment horizontal="right" vertical="center" wrapText="1"/>
    </xf>
    <xf numFmtId="170" fontId="13" fillId="9" borderId="25" xfId="5" applyNumberFormat="1" applyFont="1" applyFill="1" applyBorder="1" applyAlignment="1">
      <alignment horizontal="right" vertical="center" wrapText="1"/>
    </xf>
    <xf numFmtId="43" fontId="4" fillId="9" borderId="0" xfId="4" applyNumberFormat="1" applyFont="1" applyFill="1"/>
    <xf numFmtId="0" fontId="6" fillId="9" borderId="0" xfId="4" applyFont="1" applyFill="1"/>
    <xf numFmtId="169" fontId="12" fillId="9" borderId="23" xfId="4" applyNumberFormat="1" applyFont="1" applyFill="1" applyBorder="1" applyAlignment="1">
      <alignment horizontal="right" wrapText="1"/>
    </xf>
    <xf numFmtId="170" fontId="13" fillId="9" borderId="39" xfId="5" applyNumberFormat="1" applyFont="1" applyFill="1" applyBorder="1" applyAlignment="1">
      <alignment horizontal="right" vertical="center" wrapText="1"/>
    </xf>
    <xf numFmtId="0" fontId="6" fillId="9" borderId="0" xfId="4" applyFont="1" applyFill="1" applyBorder="1"/>
    <xf numFmtId="49" fontId="3" fillId="9" borderId="40" xfId="4" applyNumberFormat="1" applyFont="1" applyFill="1" applyBorder="1" applyAlignment="1">
      <alignment horizontal="center" vertical="center"/>
    </xf>
    <xf numFmtId="0" fontId="3" fillId="9" borderId="38" xfId="4" applyFont="1" applyFill="1" applyBorder="1" applyAlignment="1">
      <alignment horizontal="center"/>
    </xf>
    <xf numFmtId="43" fontId="13" fillId="9" borderId="37" xfId="4" applyNumberFormat="1" applyFont="1" applyFill="1" applyBorder="1" applyAlignment="1">
      <alignment horizontal="right" wrapText="1"/>
    </xf>
    <xf numFmtId="170" fontId="13" fillId="9" borderId="24" xfId="4" applyNumberFormat="1" applyFont="1" applyFill="1" applyBorder="1" applyAlignment="1">
      <alignment wrapText="1"/>
    </xf>
    <xf numFmtId="170" fontId="13" fillId="9" borderId="25" xfId="4" applyNumberFormat="1" applyFont="1" applyFill="1" applyBorder="1" applyAlignment="1">
      <alignment wrapText="1"/>
    </xf>
    <xf numFmtId="170" fontId="13" fillId="9" borderId="39" xfId="4" applyNumberFormat="1" applyFont="1" applyFill="1" applyBorder="1" applyAlignment="1">
      <alignment horizontal="right" wrapText="1"/>
    </xf>
    <xf numFmtId="170" fontId="13" fillId="9" borderId="39" xfId="4" applyNumberFormat="1" applyFont="1" applyFill="1" applyBorder="1" applyAlignment="1">
      <alignment wrapText="1"/>
    </xf>
    <xf numFmtId="0" fontId="13" fillId="9" borderId="38" xfId="4" applyFont="1" applyFill="1" applyBorder="1" applyAlignment="1">
      <alignment horizontal="left" vertical="center" indent="5"/>
    </xf>
    <xf numFmtId="0" fontId="13" fillId="9" borderId="24" xfId="4" applyFont="1" applyFill="1" applyBorder="1" applyAlignment="1">
      <alignment horizontal="left" vertical="center" indent="5"/>
    </xf>
    <xf numFmtId="0" fontId="4" fillId="9" borderId="0" xfId="4" applyFont="1" applyFill="1"/>
    <xf numFmtId="49" fontId="9" fillId="9" borderId="40" xfId="4" applyNumberFormat="1" applyFont="1" applyFill="1" applyBorder="1" applyAlignment="1">
      <alignment horizontal="center" vertical="center"/>
    </xf>
    <xf numFmtId="0" fontId="27" fillId="9" borderId="38" xfId="4" applyFont="1" applyFill="1" applyBorder="1" applyAlignment="1">
      <alignment horizontal="center"/>
    </xf>
    <xf numFmtId="43" fontId="14" fillId="9" borderId="37" xfId="4" applyNumberFormat="1" applyFont="1" applyFill="1" applyBorder="1" applyAlignment="1">
      <alignment horizontal="right" wrapText="1"/>
    </xf>
    <xf numFmtId="170" fontId="16" fillId="9" borderId="24" xfId="4" applyNumberFormat="1" applyFont="1" applyFill="1" applyBorder="1" applyAlignment="1">
      <alignment wrapText="1"/>
    </xf>
    <xf numFmtId="170" fontId="16" fillId="9" borderId="25" xfId="4" applyNumberFormat="1" applyFont="1" applyFill="1" applyBorder="1" applyAlignment="1">
      <alignment wrapText="1"/>
    </xf>
    <xf numFmtId="169" fontId="14" fillId="9" borderId="23" xfId="4" applyNumberFormat="1" applyFont="1" applyFill="1" applyBorder="1" applyAlignment="1">
      <alignment horizontal="right" wrapText="1"/>
    </xf>
    <xf numFmtId="170" fontId="16" fillId="9" borderId="39" xfId="4" applyNumberFormat="1" applyFont="1" applyFill="1" applyBorder="1" applyAlignment="1">
      <alignment horizontal="right" wrapText="1"/>
    </xf>
    <xf numFmtId="170" fontId="16" fillId="9" borderId="39" xfId="4" applyNumberFormat="1" applyFont="1" applyFill="1" applyBorder="1" applyAlignment="1">
      <alignment wrapText="1"/>
    </xf>
    <xf numFmtId="4" fontId="3" fillId="9" borderId="38" xfId="4" applyNumberFormat="1" applyFont="1" applyFill="1" applyBorder="1" applyAlignment="1">
      <alignment horizontal="center"/>
    </xf>
    <xf numFmtId="4" fontId="27" fillId="9" borderId="38" xfId="4" applyNumberFormat="1" applyFont="1" applyFill="1" applyBorder="1" applyAlignment="1">
      <alignment horizontal="center"/>
    </xf>
    <xf numFmtId="170" fontId="4" fillId="0" borderId="0" xfId="0" applyNumberFormat="1" applyFont="1"/>
    <xf numFmtId="43" fontId="3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center" vertical="center"/>
    </xf>
    <xf numFmtId="0" fontId="43" fillId="0" borderId="0" xfId="0" applyFont="1"/>
    <xf numFmtId="4" fontId="13" fillId="0" borderId="0" xfId="0" applyNumberFormat="1" applyFont="1"/>
    <xf numFmtId="0" fontId="13" fillId="0" borderId="0" xfId="0" applyFont="1"/>
    <xf numFmtId="4" fontId="4" fillId="0" borderId="0" xfId="0" applyNumberFormat="1" applyFont="1"/>
    <xf numFmtId="0" fontId="13" fillId="0" borderId="0" xfId="0" applyFont="1" applyBorder="1"/>
    <xf numFmtId="49" fontId="46" fillId="0" borderId="0" xfId="8" applyNumberFormat="1" applyFont="1"/>
    <xf numFmtId="0" fontId="46" fillId="0" borderId="0" xfId="8" applyFont="1"/>
    <xf numFmtId="43" fontId="47" fillId="0" borderId="0" xfId="8" applyNumberFormat="1" applyFont="1" applyAlignment="1">
      <alignment horizontal="right" wrapText="1"/>
    </xf>
    <xf numFmtId="0" fontId="48" fillId="9" borderId="0" xfId="8" applyFont="1" applyFill="1" applyBorder="1"/>
    <xf numFmtId="174" fontId="49" fillId="0" borderId="0" xfId="8" applyNumberFormat="1" applyFont="1" applyAlignment="1">
      <alignment horizontal="right" wrapText="1"/>
    </xf>
    <xf numFmtId="0" fontId="48" fillId="0" borderId="0" xfId="8" applyFont="1"/>
    <xf numFmtId="0" fontId="48" fillId="0" borderId="0" xfId="8" applyFont="1" applyFill="1"/>
    <xf numFmtId="0" fontId="50" fillId="0" borderId="0" xfId="8" applyFont="1" applyAlignment="1">
      <alignment horizontal="center" vertical="center"/>
    </xf>
    <xf numFmtId="0" fontId="46" fillId="0" borderId="0" xfId="8" applyFont="1" applyAlignment="1">
      <alignment horizontal="center"/>
    </xf>
    <xf numFmtId="3" fontId="52" fillId="0" borderId="0" xfId="9" applyNumberFormat="1" applyFont="1" applyFill="1" applyAlignment="1" applyProtection="1">
      <alignment horizontal="center"/>
      <protection locked="0"/>
    </xf>
    <xf numFmtId="0" fontId="53" fillId="0" borderId="0" xfId="8" applyFont="1"/>
    <xf numFmtId="0" fontId="54" fillId="0" borderId="0" xfId="8" applyFont="1" applyAlignment="1">
      <alignment horizontal="center" vertical="center"/>
    </xf>
    <xf numFmtId="49" fontId="50" fillId="0" borderId="0" xfId="8" applyNumberFormat="1" applyFont="1" applyAlignment="1">
      <alignment horizontal="left"/>
    </xf>
    <xf numFmtId="175" fontId="55" fillId="0" borderId="0" xfId="9" applyNumberFormat="1" applyFont="1" applyFill="1" applyAlignment="1" applyProtection="1">
      <alignment horizontal="center"/>
      <protection locked="0"/>
    </xf>
    <xf numFmtId="43" fontId="56" fillId="0" borderId="0" xfId="9" applyNumberFormat="1" applyFont="1" applyFill="1" applyAlignment="1" applyProtection="1">
      <protection locked="0"/>
    </xf>
    <xf numFmtId="0" fontId="57" fillId="0" borderId="0" xfId="8" applyFont="1" applyAlignment="1">
      <alignment horizontal="center"/>
    </xf>
    <xf numFmtId="0" fontId="57" fillId="9" borderId="0" xfId="8" applyFont="1" applyFill="1" applyBorder="1" applyAlignment="1">
      <alignment horizontal="center"/>
    </xf>
    <xf numFmtId="0" fontId="54" fillId="0" borderId="0" xfId="8" applyFont="1" applyAlignment="1">
      <alignment horizontal="center"/>
    </xf>
    <xf numFmtId="4" fontId="54" fillId="0" borderId="0" xfId="9" applyNumberFormat="1" applyFont="1" applyFill="1" applyAlignment="1" applyProtection="1">
      <alignment horizontal="center"/>
      <protection locked="0"/>
    </xf>
    <xf numFmtId="0" fontId="57" fillId="0" borderId="0" xfId="8" applyFont="1" applyFill="1" applyAlignment="1">
      <alignment horizontal="center"/>
    </xf>
    <xf numFmtId="0" fontId="58" fillId="0" borderId="0" xfId="8" applyFont="1"/>
    <xf numFmtId="173" fontId="57" fillId="0" borderId="0" xfId="9" applyNumberFormat="1" applyFont="1" applyFill="1" applyAlignment="1" applyProtection="1">
      <alignment horizontal="center"/>
      <protection locked="0"/>
    </xf>
    <xf numFmtId="176" fontId="57" fillId="0" borderId="0" xfId="8" applyNumberFormat="1" applyFont="1" applyAlignment="1">
      <alignment horizontal="center"/>
    </xf>
    <xf numFmtId="0" fontId="50" fillId="0" borderId="0" xfId="8" applyFont="1" applyFill="1" applyBorder="1" applyAlignment="1">
      <alignment horizontal="center" vertical="center"/>
    </xf>
    <xf numFmtId="0" fontId="46" fillId="9" borderId="0" xfId="8" applyFont="1" applyFill="1" applyBorder="1" applyAlignment="1">
      <alignment horizontal="center" vertical="center"/>
    </xf>
    <xf numFmtId="0" fontId="46" fillId="0" borderId="0" xfId="8" applyFont="1" applyAlignment="1">
      <alignment horizontal="center" vertical="center"/>
    </xf>
    <xf numFmtId="49" fontId="50" fillId="0" borderId="0" xfId="8" applyNumberFormat="1" applyFont="1" applyBorder="1" applyAlignment="1">
      <alignment horizontal="center" vertical="center"/>
    </xf>
    <xf numFmtId="0" fontId="50" fillId="0" borderId="0" xfId="8" applyFont="1" applyBorder="1" applyAlignment="1">
      <alignment horizontal="center" vertical="center"/>
    </xf>
    <xf numFmtId="0" fontId="50" fillId="0" borderId="0" xfId="8" applyFont="1" applyAlignment="1">
      <alignment horizontal="center"/>
    </xf>
    <xf numFmtId="0" fontId="46" fillId="9" borderId="0" xfId="8" applyFont="1" applyFill="1" applyBorder="1"/>
    <xf numFmtId="0" fontId="46" fillId="0" borderId="0" xfId="8" applyFont="1" applyAlignment="1">
      <alignment horizontal="right"/>
    </xf>
    <xf numFmtId="0" fontId="46" fillId="0" borderId="0" xfId="8" applyFont="1" applyFill="1" applyAlignment="1">
      <alignment horizontal="right"/>
    </xf>
    <xf numFmtId="0" fontId="59" fillId="0" borderId="0" xfId="8" applyFont="1" applyAlignment="1">
      <alignment horizontal="right"/>
    </xf>
    <xf numFmtId="0" fontId="59" fillId="0" borderId="0" xfId="8" applyFont="1" applyFill="1" applyAlignment="1">
      <alignment horizontal="right"/>
    </xf>
    <xf numFmtId="0" fontId="60" fillId="0" borderId="0" xfId="8" applyFont="1" applyAlignment="1">
      <alignment horizontal="center" vertical="center"/>
    </xf>
    <xf numFmtId="49" fontId="52" fillId="0" borderId="86" xfId="8" applyNumberFormat="1" applyFont="1" applyFill="1" applyBorder="1" applyAlignment="1">
      <alignment horizontal="center"/>
    </xf>
    <xf numFmtId="0" fontId="50" fillId="0" borderId="87" xfId="8" applyFont="1" applyFill="1" applyBorder="1"/>
    <xf numFmtId="0" fontId="50" fillId="0" borderId="86" xfId="8" applyFont="1" applyFill="1" applyBorder="1" applyAlignment="1">
      <alignment horizontal="center"/>
    </xf>
    <xf numFmtId="0" fontId="50" fillId="9" borderId="18" xfId="8" applyFont="1" applyFill="1" applyBorder="1"/>
    <xf numFmtId="3" fontId="50" fillId="0" borderId="88" xfId="8" applyNumberFormat="1" applyFont="1" applyFill="1" applyBorder="1" applyAlignment="1" applyProtection="1">
      <alignment horizontal="right"/>
      <protection locked="0"/>
    </xf>
    <xf numFmtId="3" fontId="50" fillId="0" borderId="89" xfId="8" applyNumberFormat="1" applyFont="1" applyFill="1" applyBorder="1" applyAlignment="1" applyProtection="1">
      <alignment horizontal="right"/>
      <protection locked="0"/>
    </xf>
    <xf numFmtId="3" fontId="50" fillId="0" borderId="90" xfId="8" applyNumberFormat="1" applyFont="1" applyFill="1" applyBorder="1" applyAlignment="1" applyProtection="1">
      <alignment horizontal="right"/>
      <protection locked="0"/>
    </xf>
    <xf numFmtId="3" fontId="50" fillId="0" borderId="86" xfId="8" applyNumberFormat="1" applyFont="1" applyFill="1" applyBorder="1" applyAlignment="1" applyProtection="1">
      <alignment horizontal="right"/>
      <protection locked="0"/>
    </xf>
    <xf numFmtId="3" fontId="49" fillId="0" borderId="86" xfId="8" applyNumberFormat="1" applyFont="1" applyFill="1" applyBorder="1" applyAlignment="1">
      <alignment horizontal="right"/>
    </xf>
    <xf numFmtId="3" fontId="50" fillId="0" borderId="0" xfId="8" applyNumberFormat="1" applyFont="1" applyFill="1" applyBorder="1" applyAlignment="1">
      <alignment horizontal="right"/>
    </xf>
    <xf numFmtId="0" fontId="50" fillId="0" borderId="0" xfId="8" applyFont="1" applyFill="1" applyAlignment="1">
      <alignment horizontal="center" vertical="center"/>
    </xf>
    <xf numFmtId="3" fontId="50" fillId="0" borderId="86" xfId="8" applyNumberFormat="1" applyFont="1" applyFill="1" applyBorder="1" applyAlignment="1">
      <alignment horizontal="right"/>
    </xf>
    <xf numFmtId="49" fontId="52" fillId="15" borderId="91" xfId="8" applyNumberFormat="1" applyFont="1" applyFill="1" applyBorder="1" applyAlignment="1">
      <alignment horizontal="center"/>
    </xf>
    <xf numFmtId="0" fontId="46" fillId="15" borderId="92" xfId="8" applyFont="1" applyFill="1" applyBorder="1"/>
    <xf numFmtId="0" fontId="59" fillId="15" borderId="91" xfId="8" applyFont="1" applyFill="1" applyBorder="1" applyAlignment="1">
      <alignment horizontal="center"/>
    </xf>
    <xf numFmtId="0" fontId="46" fillId="9" borderId="18" xfId="8" applyFont="1" applyFill="1" applyBorder="1"/>
    <xf numFmtId="41" fontId="46" fillId="15" borderId="93" xfId="8" applyNumberFormat="1" applyFont="1" applyFill="1" applyBorder="1" applyAlignment="1" applyProtection="1">
      <alignment horizontal="right" wrapText="1"/>
      <protection locked="0"/>
    </xf>
    <xf numFmtId="41" fontId="50" fillId="15" borderId="91" xfId="8" applyNumberFormat="1" applyFont="1" applyFill="1" applyBorder="1" applyAlignment="1" applyProtection="1">
      <alignment horizontal="right" wrapText="1"/>
      <protection locked="0"/>
    </xf>
    <xf numFmtId="41" fontId="50" fillId="15" borderId="91" xfId="8" applyNumberFormat="1" applyFont="1" applyFill="1" applyBorder="1" applyAlignment="1">
      <alignment horizontal="right" wrapText="1"/>
    </xf>
    <xf numFmtId="41" fontId="50" fillId="0" borderId="0" xfId="8" applyNumberFormat="1" applyFont="1" applyFill="1" applyBorder="1" applyAlignment="1">
      <alignment horizontal="right" wrapText="1"/>
    </xf>
    <xf numFmtId="0" fontId="46" fillId="0" borderId="0" xfId="8" applyFont="1" applyFill="1" applyAlignment="1">
      <alignment horizontal="center" vertical="center"/>
    </xf>
    <xf numFmtId="41" fontId="50" fillId="0" borderId="91" xfId="8" applyNumberFormat="1" applyFont="1" applyFill="1" applyBorder="1" applyAlignment="1">
      <alignment horizontal="right" wrapText="1"/>
    </xf>
    <xf numFmtId="49" fontId="52" fillId="0" borderId="91" xfId="8" applyNumberFormat="1" applyFont="1" applyFill="1" applyBorder="1" applyAlignment="1">
      <alignment horizontal="center"/>
    </xf>
    <xf numFmtId="0" fontId="46" fillId="0" borderId="92" xfId="8" applyFont="1" applyFill="1" applyBorder="1"/>
    <xf numFmtId="0" fontId="59" fillId="0" borderId="91" xfId="8" applyFont="1" applyFill="1" applyBorder="1" applyAlignment="1">
      <alignment horizontal="center"/>
    </xf>
    <xf numFmtId="41" fontId="46" fillId="0" borderId="93" xfId="8" applyNumberFormat="1" applyFont="1" applyFill="1" applyBorder="1" applyAlignment="1" applyProtection="1">
      <alignment horizontal="right" wrapText="1"/>
      <protection locked="0"/>
    </xf>
    <xf numFmtId="41" fontId="50" fillId="0" borderId="91" xfId="8" applyNumberFormat="1" applyFont="1" applyFill="1" applyBorder="1" applyAlignment="1" applyProtection="1">
      <alignment horizontal="right" wrapText="1"/>
      <protection locked="0"/>
    </xf>
    <xf numFmtId="169" fontId="61" fillId="0" borderId="0" xfId="8" applyNumberFormat="1" applyFont="1" applyAlignment="1">
      <alignment horizontal="right" wrapText="1"/>
    </xf>
    <xf numFmtId="0" fontId="50" fillId="5" borderId="94" xfId="8" applyFont="1" applyFill="1" applyBorder="1"/>
    <xf numFmtId="0" fontId="59" fillId="5" borderId="91" xfId="8" applyFont="1" applyFill="1" applyBorder="1" applyAlignment="1">
      <alignment horizontal="center" wrapText="1"/>
    </xf>
    <xf numFmtId="177" fontId="46" fillId="5" borderId="93" xfId="8" applyNumberFormat="1" applyFont="1" applyFill="1" applyBorder="1" applyAlignment="1" applyProtection="1">
      <alignment horizontal="right" wrapText="1"/>
      <protection locked="0"/>
    </xf>
    <xf numFmtId="177" fontId="62" fillId="5" borderId="95" xfId="8" applyNumberFormat="1" applyFont="1" applyFill="1" applyBorder="1" applyAlignment="1" applyProtection="1">
      <alignment horizontal="right" wrapText="1"/>
      <protection locked="0"/>
    </xf>
    <xf numFmtId="41" fontId="50" fillId="5" borderId="95" xfId="8" applyNumberFormat="1" applyFont="1" applyFill="1" applyBorder="1" applyAlignment="1" applyProtection="1">
      <alignment horizontal="right" wrapText="1"/>
      <protection locked="0"/>
    </xf>
    <xf numFmtId="177" fontId="50" fillId="5" borderId="95" xfId="8" applyNumberFormat="1" applyFont="1" applyFill="1" applyBorder="1" applyAlignment="1">
      <alignment horizontal="right" wrapText="1"/>
    </xf>
    <xf numFmtId="177" fontId="50" fillId="0" borderId="0" xfId="8" applyNumberFormat="1" applyFont="1" applyFill="1" applyBorder="1" applyAlignment="1">
      <alignment horizontal="right" wrapText="1"/>
    </xf>
    <xf numFmtId="0" fontId="46" fillId="0" borderId="94" xfId="8" applyFont="1" applyFill="1" applyBorder="1"/>
    <xf numFmtId="0" fontId="59" fillId="0" borderId="91" xfId="8" applyFont="1" applyFill="1" applyBorder="1" applyAlignment="1">
      <alignment horizontal="center" wrapText="1"/>
    </xf>
    <xf numFmtId="41" fontId="50" fillId="0" borderId="95" xfId="8" applyNumberFormat="1" applyFont="1" applyFill="1" applyBorder="1" applyAlignment="1" applyProtection="1">
      <alignment horizontal="right" wrapText="1"/>
      <protection locked="0"/>
    </xf>
    <xf numFmtId="41" fontId="50" fillId="0" borderId="95" xfId="8" applyNumberFormat="1" applyFont="1" applyFill="1" applyBorder="1" applyAlignment="1">
      <alignment horizontal="right" wrapText="1"/>
    </xf>
    <xf numFmtId="0" fontId="50" fillId="2" borderId="92" xfId="8" applyFont="1" applyFill="1" applyBorder="1"/>
    <xf numFmtId="0" fontId="59" fillId="2" borderId="91" xfId="8" applyFont="1" applyFill="1" applyBorder="1" applyAlignment="1">
      <alignment horizontal="center" wrapText="1"/>
    </xf>
    <xf numFmtId="176" fontId="46" fillId="2" borderId="93" xfId="8" applyNumberFormat="1" applyFont="1" applyFill="1" applyBorder="1" applyAlignment="1" applyProtection="1">
      <alignment horizontal="right" wrapText="1"/>
      <protection locked="0"/>
    </xf>
    <xf numFmtId="41" fontId="50" fillId="2" borderId="95" xfId="8" applyNumberFormat="1" applyFont="1" applyFill="1" applyBorder="1" applyAlignment="1" applyProtection="1">
      <alignment horizontal="right" wrapText="1"/>
      <protection locked="0"/>
    </xf>
    <xf numFmtId="41" fontId="50" fillId="2" borderId="95" xfId="8" applyNumberFormat="1" applyFont="1" applyFill="1" applyBorder="1" applyAlignment="1">
      <alignment horizontal="right" wrapText="1"/>
    </xf>
    <xf numFmtId="177" fontId="50" fillId="2" borderId="95" xfId="8" applyNumberFormat="1" applyFont="1" applyFill="1" applyBorder="1" applyAlignment="1">
      <alignment horizontal="right" wrapText="1"/>
    </xf>
    <xf numFmtId="41" fontId="62" fillId="0" borderId="93" xfId="8" applyNumberFormat="1" applyFont="1" applyFill="1" applyBorder="1" applyAlignment="1" applyProtection="1">
      <alignment horizontal="right" wrapText="1"/>
      <protection locked="0"/>
    </xf>
    <xf numFmtId="49" fontId="52" fillId="8" borderId="96" xfId="8" applyNumberFormat="1" applyFont="1" applyFill="1" applyBorder="1" applyAlignment="1">
      <alignment horizontal="center"/>
    </xf>
    <xf numFmtId="0" fontId="46" fillId="8" borderId="92" xfId="8" applyFont="1" applyFill="1" applyBorder="1" applyAlignment="1">
      <alignment horizontal="left" indent="2"/>
    </xf>
    <xf numFmtId="0" fontId="59" fillId="8" borderId="91" xfId="8" applyFont="1" applyFill="1" applyBorder="1" applyAlignment="1">
      <alignment horizontal="center"/>
    </xf>
    <xf numFmtId="41" fontId="46" fillId="8" borderId="93" xfId="8" applyNumberFormat="1" applyFont="1" applyFill="1" applyBorder="1" applyAlignment="1" applyProtection="1">
      <alignment horizontal="right" wrapText="1"/>
      <protection locked="0"/>
    </xf>
    <xf numFmtId="0" fontId="46" fillId="8" borderId="0" xfId="8" applyFont="1" applyFill="1" applyAlignment="1">
      <alignment horizontal="center" vertical="center"/>
    </xf>
    <xf numFmtId="49" fontId="52" fillId="8" borderId="91" xfId="8" applyNumberFormat="1" applyFont="1" applyFill="1" applyBorder="1" applyAlignment="1">
      <alignment horizontal="center"/>
    </xf>
    <xf numFmtId="169" fontId="63" fillId="0" borderId="0" xfId="8" applyNumberFormat="1" applyFont="1" applyAlignment="1">
      <alignment horizontal="right" wrapText="1"/>
    </xf>
    <xf numFmtId="49" fontId="52" fillId="6" borderId="86" xfId="8" applyNumberFormat="1" applyFont="1" applyFill="1" applyBorder="1" applyAlignment="1">
      <alignment horizontal="center"/>
    </xf>
    <xf numFmtId="0" fontId="50" fillId="6" borderId="87" xfId="8" applyFont="1" applyFill="1" applyBorder="1"/>
    <xf numFmtId="0" fontId="59" fillId="6" borderId="86" xfId="8" applyFont="1" applyFill="1" applyBorder="1" applyAlignment="1">
      <alignment horizontal="center"/>
    </xf>
    <xf numFmtId="41" fontId="46" fillId="0" borderId="88" xfId="8" applyNumberFormat="1" applyFont="1" applyFill="1" applyBorder="1" applyAlignment="1" applyProtection="1">
      <alignment horizontal="right" wrapText="1"/>
      <protection locked="0"/>
    </xf>
    <xf numFmtId="41" fontId="50" fillId="0" borderId="86" xfId="8" applyNumberFormat="1" applyFont="1" applyFill="1" applyBorder="1" applyAlignment="1" applyProtection="1">
      <alignment horizontal="right" wrapText="1"/>
      <protection locked="0"/>
    </xf>
    <xf numFmtId="41" fontId="46" fillId="0" borderId="86" xfId="8" applyNumberFormat="1" applyFont="1" applyFill="1" applyBorder="1" applyAlignment="1" applyProtection="1">
      <alignment horizontal="right" wrapText="1"/>
      <protection locked="0"/>
    </xf>
    <xf numFmtId="41" fontId="46" fillId="0" borderId="0" xfId="8" applyNumberFormat="1" applyFont="1" applyFill="1" applyBorder="1" applyAlignment="1">
      <alignment horizontal="right" wrapText="1"/>
    </xf>
    <xf numFmtId="41" fontId="46" fillId="0" borderId="86" xfId="8" applyNumberFormat="1" applyFont="1" applyFill="1" applyBorder="1" applyAlignment="1">
      <alignment horizontal="right" wrapText="1"/>
    </xf>
    <xf numFmtId="0" fontId="50" fillId="0" borderId="97" xfId="8" applyFont="1" applyFill="1" applyBorder="1"/>
    <xf numFmtId="0" fontId="59" fillId="0" borderId="86" xfId="8" applyFont="1" applyFill="1" applyBorder="1" applyAlignment="1">
      <alignment horizontal="center"/>
    </xf>
    <xf numFmtId="49" fontId="52" fillId="7" borderId="86" xfId="8" applyNumberFormat="1" applyFont="1" applyFill="1" applyBorder="1" applyAlignment="1">
      <alignment horizontal="center"/>
    </xf>
    <xf numFmtId="0" fontId="50" fillId="7" borderId="87" xfId="8" applyFont="1" applyFill="1" applyBorder="1"/>
    <xf numFmtId="0" fontId="59" fillId="7" borderId="86" xfId="8" applyFont="1" applyFill="1" applyBorder="1" applyAlignment="1">
      <alignment horizontal="center"/>
    </xf>
    <xf numFmtId="49" fontId="52" fillId="7" borderId="91" xfId="8" applyNumberFormat="1" applyFont="1" applyFill="1" applyBorder="1" applyAlignment="1">
      <alignment horizontal="center"/>
    </xf>
    <xf numFmtId="167" fontId="46" fillId="0" borderId="0" xfId="8" applyNumberFormat="1" applyFont="1" applyAlignment="1">
      <alignment horizontal="right" wrapText="1"/>
    </xf>
    <xf numFmtId="49" fontId="59" fillId="7" borderId="95" xfId="8" applyNumberFormat="1" applyFont="1" applyFill="1" applyBorder="1" applyAlignment="1">
      <alignment horizontal="center"/>
    </xf>
    <xf numFmtId="49" fontId="59" fillId="7" borderId="91" xfId="8" applyNumberFormat="1" applyFont="1" applyFill="1" applyBorder="1" applyAlignment="1">
      <alignment horizontal="center"/>
    </xf>
    <xf numFmtId="41" fontId="50" fillId="5" borderId="91" xfId="8" applyNumberFormat="1" applyFont="1" applyFill="1" applyBorder="1" applyAlignment="1" applyProtection="1">
      <alignment horizontal="right" wrapText="1"/>
      <protection locked="0"/>
    </xf>
    <xf numFmtId="177" fontId="50" fillId="5" borderId="91" xfId="8" applyNumberFormat="1" applyFont="1" applyFill="1" applyBorder="1" applyAlignment="1">
      <alignment horizontal="right" wrapText="1"/>
    </xf>
    <xf numFmtId="176" fontId="50" fillId="2" borderId="91" xfId="8" applyNumberFormat="1" applyFont="1" applyFill="1" applyBorder="1" applyAlignment="1" applyProtection="1">
      <alignment horizontal="right" wrapText="1"/>
      <protection locked="0"/>
    </xf>
    <xf numFmtId="41" fontId="50" fillId="2" borderId="91" xfId="8" applyNumberFormat="1" applyFont="1" applyFill="1" applyBorder="1" applyAlignment="1" applyProtection="1">
      <alignment horizontal="right" wrapText="1"/>
      <protection locked="0"/>
    </xf>
    <xf numFmtId="41" fontId="50" fillId="2" borderId="91" xfId="8" applyNumberFormat="1" applyFont="1" applyFill="1" applyBorder="1" applyAlignment="1">
      <alignment horizontal="right" wrapText="1"/>
    </xf>
    <xf numFmtId="49" fontId="59" fillId="7" borderId="98" xfId="8" applyNumberFormat="1" applyFont="1" applyFill="1" applyBorder="1" applyAlignment="1">
      <alignment horizontal="center"/>
    </xf>
    <xf numFmtId="41" fontId="62" fillId="0" borderId="99" xfId="8" applyNumberFormat="1" applyFont="1" applyFill="1" applyBorder="1" applyAlignment="1" applyProtection="1">
      <alignment horizontal="right" wrapText="1"/>
      <protection locked="0"/>
    </xf>
    <xf numFmtId="41" fontId="50" fillId="0" borderId="98" xfId="8" applyNumberFormat="1" applyFont="1" applyFill="1" applyBorder="1" applyAlignment="1" applyProtection="1">
      <alignment horizontal="right" wrapText="1"/>
      <protection locked="0"/>
    </xf>
    <xf numFmtId="49" fontId="52" fillId="6" borderId="100" xfId="8" applyNumberFormat="1" applyFont="1" applyFill="1" applyBorder="1" applyAlignment="1">
      <alignment horizontal="center"/>
    </xf>
    <xf numFmtId="0" fontId="50" fillId="6" borderId="101" xfId="8" applyFont="1" applyFill="1" applyBorder="1"/>
    <xf numFmtId="0" fontId="52" fillId="6" borderId="100" xfId="8" applyFont="1" applyFill="1" applyBorder="1" applyAlignment="1">
      <alignment horizontal="center"/>
    </xf>
    <xf numFmtId="41" fontId="50" fillId="6" borderId="102" xfId="8" applyNumberFormat="1" applyFont="1" applyFill="1" applyBorder="1" applyAlignment="1">
      <alignment horizontal="right" wrapText="1"/>
    </xf>
    <xf numFmtId="41" fontId="50" fillId="6" borderId="100" xfId="8" applyNumberFormat="1" applyFont="1" applyFill="1" applyBorder="1" applyAlignment="1">
      <alignment horizontal="right" wrapText="1"/>
    </xf>
    <xf numFmtId="49" fontId="52" fillId="0" borderId="8" xfId="8" applyNumberFormat="1" applyFont="1" applyFill="1" applyBorder="1" applyAlignment="1">
      <alignment horizontal="center"/>
    </xf>
    <xf numFmtId="0" fontId="50" fillId="0" borderId="103" xfId="8" applyFont="1" applyFill="1" applyBorder="1" applyAlignment="1">
      <alignment wrapText="1"/>
    </xf>
    <xf numFmtId="0" fontId="52" fillId="0" borderId="8" xfId="8" applyFont="1" applyFill="1" applyBorder="1" applyAlignment="1">
      <alignment horizontal="center"/>
    </xf>
    <xf numFmtId="41" fontId="50" fillId="0" borderId="104" xfId="8" applyNumberFormat="1" applyFont="1" applyFill="1" applyBorder="1" applyAlignment="1">
      <alignment horizontal="right" wrapText="1"/>
    </xf>
    <xf numFmtId="41" fontId="50" fillId="0" borderId="8" xfId="8" applyNumberFormat="1" applyFont="1" applyFill="1" applyBorder="1" applyAlignment="1">
      <alignment horizontal="right" wrapText="1"/>
    </xf>
    <xf numFmtId="177" fontId="50" fillId="0" borderId="8" xfId="8" applyNumberFormat="1" applyFont="1" applyFill="1" applyBorder="1" applyAlignment="1">
      <alignment horizontal="right" wrapText="1"/>
    </xf>
    <xf numFmtId="167" fontId="61" fillId="0" borderId="0" xfId="8" applyNumberFormat="1" applyFont="1" applyAlignment="1">
      <alignment horizontal="right" wrapText="1"/>
    </xf>
    <xf numFmtId="49" fontId="52" fillId="2" borderId="96" xfId="8" applyNumberFormat="1" applyFont="1" applyFill="1" applyBorder="1" applyAlignment="1">
      <alignment horizontal="center"/>
    </xf>
    <xf numFmtId="0" fontId="50" fillId="2" borderId="105" xfId="8" applyFont="1" applyFill="1" applyBorder="1"/>
    <xf numFmtId="0" fontId="50" fillId="2" borderId="96" xfId="8" applyFont="1" applyFill="1" applyBorder="1" applyAlignment="1">
      <alignment horizontal="center"/>
    </xf>
    <xf numFmtId="176" fontId="50" fillId="2" borderId="106" xfId="8" applyNumberFormat="1" applyFont="1" applyFill="1" applyBorder="1" applyAlignment="1" applyProtection="1">
      <alignment horizontal="right" wrapText="1"/>
      <protection locked="0"/>
    </xf>
    <xf numFmtId="176" fontId="50" fillId="2" borderId="95" xfId="8" applyNumberFormat="1" applyFont="1" applyFill="1" applyBorder="1" applyAlignment="1" applyProtection="1">
      <alignment horizontal="right" wrapText="1"/>
      <protection locked="0"/>
    </xf>
    <xf numFmtId="41" fontId="50" fillId="0" borderId="0" xfId="8" applyNumberFormat="1" applyFont="1" applyFill="1" applyBorder="1" applyAlignment="1" applyProtection="1">
      <alignment horizontal="right" wrapText="1"/>
      <protection locked="0"/>
    </xf>
    <xf numFmtId="177" fontId="50" fillId="2" borderId="96" xfId="8" applyNumberFormat="1" applyFont="1" applyFill="1" applyBorder="1" applyAlignment="1">
      <alignment horizontal="right" wrapText="1"/>
    </xf>
    <xf numFmtId="49" fontId="59" fillId="0" borderId="91" xfId="8" applyNumberFormat="1" applyFont="1" applyFill="1" applyBorder="1" applyAlignment="1">
      <alignment horizontal="center"/>
    </xf>
    <xf numFmtId="0" fontId="52" fillId="0" borderId="91" xfId="8" applyFont="1" applyFill="1" applyBorder="1" applyAlignment="1">
      <alignment horizontal="center"/>
    </xf>
    <xf numFmtId="41" fontId="50" fillId="0" borderId="93" xfId="8" applyNumberFormat="1" applyFont="1" applyFill="1" applyBorder="1" applyAlignment="1" applyProtection="1">
      <alignment horizontal="right" wrapText="1"/>
      <protection locked="0"/>
    </xf>
    <xf numFmtId="177" fontId="50" fillId="0" borderId="95" xfId="8" applyNumberFormat="1" applyFont="1" applyFill="1" applyBorder="1" applyAlignment="1">
      <alignment horizontal="right" wrapText="1"/>
    </xf>
    <xf numFmtId="0" fontId="46" fillId="0" borderId="92" xfId="8" applyFont="1" applyFill="1" applyBorder="1" applyAlignment="1">
      <alignment horizontal="left" indent="4"/>
    </xf>
    <xf numFmtId="177" fontId="50" fillId="0" borderId="91" xfId="8" applyNumberFormat="1" applyFont="1" applyFill="1" applyBorder="1" applyAlignment="1">
      <alignment horizontal="right" wrapText="1"/>
    </xf>
    <xf numFmtId="49" fontId="59" fillId="8" borderId="96" xfId="8" applyNumberFormat="1" applyFont="1" applyFill="1" applyBorder="1" applyAlignment="1">
      <alignment horizontal="center"/>
    </xf>
    <xf numFmtId="0" fontId="46" fillId="8" borderId="92" xfId="8" applyFont="1" applyFill="1" applyBorder="1" applyAlignment="1">
      <alignment horizontal="left" indent="4"/>
    </xf>
    <xf numFmtId="0" fontId="52" fillId="8" borderId="91" xfId="8" applyFont="1" applyFill="1" applyBorder="1" applyAlignment="1">
      <alignment horizontal="center"/>
    </xf>
    <xf numFmtId="49" fontId="52" fillId="0" borderId="95" xfId="8" applyNumberFormat="1" applyFont="1" applyFill="1" applyBorder="1" applyAlignment="1">
      <alignment horizontal="center"/>
    </xf>
    <xf numFmtId="0" fontId="50" fillId="0" borderId="94" xfId="8" applyFont="1" applyFill="1" applyBorder="1"/>
    <xf numFmtId="167" fontId="46" fillId="0" borderId="0" xfId="8" applyNumberFormat="1" applyFont="1" applyFill="1" applyAlignment="1">
      <alignment horizontal="right" vertical="center" wrapText="1"/>
    </xf>
    <xf numFmtId="0" fontId="50" fillId="6" borderId="101" xfId="8" applyFont="1" applyFill="1" applyBorder="1" applyAlignment="1">
      <alignment wrapText="1"/>
    </xf>
    <xf numFmtId="49" fontId="59" fillId="0" borderId="86" xfId="8" applyNumberFormat="1" applyFont="1" applyBorder="1" applyAlignment="1">
      <alignment horizontal="center"/>
    </xf>
    <xf numFmtId="0" fontId="46" fillId="0" borderId="86" xfId="8" applyFont="1" applyBorder="1" applyAlignment="1">
      <alignment horizontal="left" wrapText="1" indent="1"/>
    </xf>
    <xf numFmtId="0" fontId="59" fillId="0" borderId="86" xfId="8" applyFont="1" applyBorder="1" applyAlignment="1">
      <alignment horizontal="center"/>
    </xf>
    <xf numFmtId="41" fontId="46" fillId="0" borderId="88" xfId="8" applyNumberFormat="1" applyFont="1" applyFill="1" applyBorder="1" applyAlignment="1">
      <alignment horizontal="right" wrapText="1"/>
    </xf>
    <xf numFmtId="41" fontId="50" fillId="0" borderId="86" xfId="8" applyNumberFormat="1" applyFont="1" applyBorder="1" applyAlignment="1" applyProtection="1">
      <alignment horizontal="right" wrapText="1"/>
      <protection locked="0"/>
    </xf>
    <xf numFmtId="41" fontId="50" fillId="0" borderId="86" xfId="8" applyNumberFormat="1" applyFont="1" applyBorder="1" applyAlignment="1">
      <alignment horizontal="right" wrapText="1"/>
    </xf>
    <xf numFmtId="43" fontId="46" fillId="0" borderId="0" xfId="8" applyNumberFormat="1" applyFont="1" applyAlignment="1">
      <alignment horizontal="right" wrapText="1"/>
    </xf>
    <xf numFmtId="41" fontId="46" fillId="0" borderId="91" xfId="8" applyNumberFormat="1" applyFont="1" applyFill="1" applyBorder="1" applyAlignment="1">
      <alignment horizontal="right" wrapText="1"/>
    </xf>
    <xf numFmtId="169" fontId="64" fillId="0" borderId="0" xfId="8" applyNumberFormat="1" applyFont="1" applyAlignment="1">
      <alignment horizontal="right" wrapText="1"/>
    </xf>
    <xf numFmtId="49" fontId="59" fillId="0" borderId="91" xfId="8" applyNumberFormat="1" applyFont="1" applyBorder="1" applyAlignment="1">
      <alignment horizontal="center"/>
    </xf>
    <xf numFmtId="0" fontId="50" fillId="0" borderId="91" xfId="8" applyFont="1" applyBorder="1" applyAlignment="1">
      <alignment horizontal="left" wrapText="1" indent="1"/>
    </xf>
    <xf numFmtId="0" fontId="59" fillId="0" borderId="91" xfId="8" applyFont="1" applyBorder="1" applyAlignment="1">
      <alignment horizontal="center"/>
    </xf>
    <xf numFmtId="41" fontId="46" fillId="0" borderId="93" xfId="8" applyNumberFormat="1" applyFont="1" applyFill="1" applyBorder="1" applyAlignment="1">
      <alignment horizontal="right" wrapText="1"/>
    </xf>
    <xf numFmtId="41" fontId="46" fillId="0" borderId="92" xfId="8" applyNumberFormat="1" applyFont="1" applyFill="1" applyBorder="1" applyAlignment="1">
      <alignment horizontal="right" wrapText="1"/>
    </xf>
    <xf numFmtId="41" fontId="46" fillId="0" borderId="0" xfId="8" applyNumberFormat="1" applyFont="1" applyAlignment="1">
      <alignment horizontal="center" vertical="center"/>
    </xf>
    <xf numFmtId="176" fontId="50" fillId="0" borderId="0" xfId="8" applyNumberFormat="1" applyFont="1" applyFill="1" applyBorder="1" applyAlignment="1">
      <alignment horizontal="right" wrapText="1"/>
    </xf>
    <xf numFmtId="0" fontId="46" fillId="0" borderId="0" xfId="8" applyFont="1" applyFill="1"/>
    <xf numFmtId="49" fontId="65" fillId="0" borderId="107" xfId="10" applyNumberFormat="1" applyFont="1" applyFill="1" applyBorder="1" applyAlignment="1" applyProtection="1">
      <alignment horizontal="left" wrapText="1"/>
    </xf>
    <xf numFmtId="0" fontId="46" fillId="0" borderId="0" xfId="8" applyFont="1" applyFill="1" applyBorder="1"/>
    <xf numFmtId="0" fontId="50" fillId="9" borderId="0" xfId="8" applyFont="1" applyFill="1" applyBorder="1"/>
    <xf numFmtId="41" fontId="50" fillId="9" borderId="0" xfId="8" applyNumberFormat="1" applyFont="1" applyFill="1" applyBorder="1" applyAlignment="1">
      <alignment horizontal="right" wrapText="1"/>
    </xf>
    <xf numFmtId="167" fontId="61" fillId="9" borderId="0" xfId="8" applyNumberFormat="1" applyFont="1" applyFill="1" applyBorder="1" applyAlignment="1">
      <alignment horizontal="right" wrapText="1"/>
    </xf>
    <xf numFmtId="49" fontId="52" fillId="0" borderId="96" xfId="10" applyNumberFormat="1" applyFont="1" applyFill="1" applyBorder="1" applyAlignment="1" applyProtection="1">
      <alignment horizontal="center"/>
    </xf>
    <xf numFmtId="49" fontId="46" fillId="0" borderId="105" xfId="10" applyNumberFormat="1" applyFont="1" applyFill="1" applyBorder="1" applyAlignment="1" applyProtection="1">
      <alignment horizontal="left" wrapText="1" indent="1"/>
    </xf>
    <xf numFmtId="49" fontId="59" fillId="0" borderId="96" xfId="10" applyNumberFormat="1" applyFont="1" applyFill="1" applyBorder="1" applyAlignment="1" applyProtection="1">
      <alignment horizontal="center" wrapText="1"/>
    </xf>
    <xf numFmtId="41" fontId="46" fillId="0" borderId="106" xfId="8" applyNumberFormat="1" applyFont="1" applyFill="1" applyBorder="1" applyAlignment="1" applyProtection="1">
      <alignment horizontal="right" wrapText="1"/>
      <protection locked="0"/>
    </xf>
    <xf numFmtId="41" fontId="46" fillId="0" borderId="108" xfId="8" applyNumberFormat="1" applyFont="1" applyFill="1" applyBorder="1" applyAlignment="1" applyProtection="1">
      <alignment horizontal="right" wrapText="1"/>
      <protection locked="0"/>
    </xf>
    <xf numFmtId="41" fontId="46" fillId="0" borderId="109" xfId="8" applyNumberFormat="1" applyFont="1" applyFill="1" applyBorder="1" applyAlignment="1" applyProtection="1">
      <alignment horizontal="right" wrapText="1"/>
      <protection locked="0"/>
    </xf>
    <xf numFmtId="41" fontId="50" fillId="0" borderId="96" xfId="8" applyNumberFormat="1" applyFont="1" applyFill="1" applyBorder="1" applyAlignment="1" applyProtection="1">
      <alignment horizontal="right" wrapText="1"/>
      <protection locked="0"/>
    </xf>
    <xf numFmtId="41" fontId="50" fillId="0" borderId="96" xfId="8" applyNumberFormat="1" applyFont="1" applyFill="1" applyBorder="1" applyAlignment="1">
      <alignment horizontal="right" wrapText="1"/>
    </xf>
    <xf numFmtId="49" fontId="52" fillId="0" borderId="91" xfId="10" applyNumberFormat="1" applyFont="1" applyFill="1" applyBorder="1" applyAlignment="1" applyProtection="1">
      <alignment horizontal="center"/>
    </xf>
    <xf numFmtId="49" fontId="46" fillId="0" borderId="92" xfId="10" applyNumberFormat="1" applyFont="1" applyFill="1" applyBorder="1" applyAlignment="1" applyProtection="1">
      <alignment horizontal="left" wrapText="1" indent="1"/>
    </xf>
    <xf numFmtId="49" fontId="59" fillId="0" borderId="91" xfId="10" applyNumberFormat="1" applyFont="1" applyFill="1" applyBorder="1" applyAlignment="1" applyProtection="1">
      <alignment horizontal="center" wrapText="1"/>
    </xf>
    <xf numFmtId="41" fontId="46" fillId="0" borderId="110" xfId="8" applyNumberFormat="1" applyFont="1" applyFill="1" applyBorder="1" applyAlignment="1" applyProtection="1">
      <alignment horizontal="right" wrapText="1"/>
      <protection locked="0"/>
    </xf>
    <xf numFmtId="41" fontId="46" fillId="0" borderId="111" xfId="8" applyNumberFormat="1" applyFont="1" applyFill="1" applyBorder="1" applyAlignment="1" applyProtection="1">
      <alignment horizontal="right" wrapText="1"/>
      <protection locked="0"/>
    </xf>
    <xf numFmtId="41" fontId="46" fillId="0" borderId="91" xfId="8" applyNumberFormat="1" applyFont="1" applyFill="1" applyBorder="1" applyAlignment="1" applyProtection="1">
      <alignment horizontal="right" wrapText="1"/>
      <protection locked="0"/>
    </xf>
    <xf numFmtId="41" fontId="46" fillId="0" borderId="98" xfId="8" applyNumberFormat="1" applyFont="1" applyFill="1" applyBorder="1" applyAlignment="1" applyProtection="1">
      <alignment horizontal="right" wrapText="1"/>
      <protection locked="0"/>
    </xf>
    <xf numFmtId="41" fontId="46" fillId="0" borderId="98" xfId="8" applyNumberFormat="1" applyFont="1" applyFill="1" applyBorder="1" applyAlignment="1">
      <alignment horizontal="right" wrapText="1"/>
    </xf>
    <xf numFmtId="49" fontId="46" fillId="0" borderId="0" xfId="8" applyNumberFormat="1" applyFont="1" applyFill="1" applyBorder="1" applyAlignment="1">
      <alignment horizontal="center"/>
    </xf>
    <xf numFmtId="0" fontId="59" fillId="0" borderId="0" xfId="8" applyFont="1" applyFill="1" applyBorder="1" applyAlignment="1">
      <alignment horizontal="center" wrapText="1"/>
    </xf>
    <xf numFmtId="41" fontId="46" fillId="0" borderId="0" xfId="8" applyNumberFormat="1" applyFont="1" applyFill="1" applyBorder="1" applyAlignment="1" applyProtection="1">
      <alignment horizontal="right" wrapText="1"/>
      <protection locked="0"/>
    </xf>
    <xf numFmtId="0" fontId="46" fillId="0" borderId="0" xfId="8" applyFont="1" applyBorder="1"/>
    <xf numFmtId="3" fontId="46" fillId="0" borderId="0" xfId="8" applyNumberFormat="1" applyFont="1" applyFill="1" applyBorder="1" applyAlignment="1">
      <alignment horizontal="right"/>
    </xf>
    <xf numFmtId="0" fontId="46" fillId="0" borderId="0" xfId="8" applyFont="1" applyFill="1" applyBorder="1" applyAlignment="1">
      <alignment horizontal="center" vertical="center"/>
    </xf>
    <xf numFmtId="49" fontId="46" fillId="0" borderId="0" xfId="8" applyNumberFormat="1" applyFont="1" applyBorder="1" applyAlignment="1">
      <alignment horizontal="center"/>
    </xf>
    <xf numFmtId="0" fontId="50" fillId="0" borderId="0" xfId="8" applyFont="1" applyBorder="1" applyAlignment="1">
      <alignment horizontal="center"/>
    </xf>
    <xf numFmtId="0" fontId="59" fillId="0" borderId="0" xfId="8" applyFont="1" applyBorder="1" applyAlignment="1">
      <alignment horizontal="center"/>
    </xf>
    <xf numFmtId="41" fontId="46" fillId="0" borderId="0" xfId="8" applyNumberFormat="1" applyFont="1" applyBorder="1" applyAlignment="1">
      <alignment horizontal="right" wrapText="1"/>
    </xf>
    <xf numFmtId="0" fontId="46" fillId="0" borderId="0" xfId="8" applyFont="1" applyBorder="1" applyAlignment="1">
      <alignment horizontal="right"/>
    </xf>
    <xf numFmtId="49" fontId="59" fillId="0" borderId="0" xfId="8" applyNumberFormat="1" applyFont="1" applyBorder="1" applyAlignment="1">
      <alignment horizontal="center"/>
    </xf>
    <xf numFmtId="0" fontId="50" fillId="0" borderId="0" xfId="8" applyFont="1" applyFill="1"/>
    <xf numFmtId="49" fontId="52" fillId="9" borderId="86" xfId="10" applyNumberFormat="1" applyFont="1" applyFill="1" applyBorder="1" applyAlignment="1" applyProtection="1">
      <alignment horizontal="center"/>
    </xf>
    <xf numFmtId="49" fontId="50" fillId="9" borderId="87" xfId="10" applyNumberFormat="1" applyFont="1" applyFill="1" applyBorder="1" applyAlignment="1" applyProtection="1">
      <alignment horizontal="left" wrapText="1"/>
    </xf>
    <xf numFmtId="49" fontId="52" fillId="9" borderId="86" xfId="10" applyNumberFormat="1" applyFont="1" applyFill="1" applyBorder="1" applyAlignment="1" applyProtection="1">
      <alignment horizontal="center" wrapText="1"/>
    </xf>
    <xf numFmtId="41" fontId="50" fillId="9" borderId="88" xfId="8" applyNumberFormat="1" applyFont="1" applyFill="1" applyBorder="1" applyAlignment="1" applyProtection="1">
      <alignment horizontal="right" wrapText="1"/>
      <protection locked="0"/>
    </xf>
    <xf numFmtId="41" fontId="50" fillId="9" borderId="86" xfId="8" applyNumberFormat="1" applyFont="1" applyFill="1" applyBorder="1" applyAlignment="1" applyProtection="1">
      <alignment horizontal="right" wrapText="1"/>
      <protection locked="0"/>
    </xf>
    <xf numFmtId="41" fontId="50" fillId="9" borderId="86" xfId="8" applyNumberFormat="1" applyFont="1" applyFill="1" applyBorder="1" applyAlignment="1">
      <alignment horizontal="right" wrapText="1"/>
    </xf>
    <xf numFmtId="0" fontId="46" fillId="9" borderId="0" xfId="8" applyFont="1" applyFill="1"/>
    <xf numFmtId="0" fontId="50" fillId="9" borderId="0" xfId="8" applyFont="1" applyFill="1"/>
    <xf numFmtId="49" fontId="52" fillId="9" borderId="91" xfId="10" applyNumberFormat="1" applyFont="1" applyFill="1" applyBorder="1" applyAlignment="1" applyProtection="1">
      <alignment horizontal="center"/>
    </xf>
    <xf numFmtId="49" fontId="50" fillId="9" borderId="92" xfId="10" applyNumberFormat="1" applyFont="1" applyFill="1" applyBorder="1" applyAlignment="1" applyProtection="1">
      <alignment horizontal="left" wrapText="1" indent="1"/>
    </xf>
    <xf numFmtId="49" fontId="59" fillId="9" borderId="91" xfId="10" applyNumberFormat="1" applyFont="1" applyFill="1" applyBorder="1" applyAlignment="1" applyProtection="1">
      <alignment horizontal="center" wrapText="1"/>
    </xf>
    <xf numFmtId="41" fontId="46" fillId="9" borderId="93" xfId="8" applyNumberFormat="1" applyFont="1" applyFill="1" applyBorder="1" applyAlignment="1" applyProtection="1">
      <alignment horizontal="right" wrapText="1"/>
      <protection locked="0"/>
    </xf>
    <xf numFmtId="41" fontId="46" fillId="9" borderId="91" xfId="8" applyNumberFormat="1" applyFont="1" applyFill="1" applyBorder="1" applyAlignment="1" applyProtection="1">
      <alignment horizontal="right" wrapText="1"/>
      <protection locked="0"/>
    </xf>
    <xf numFmtId="41" fontId="46" fillId="9" borderId="91" xfId="8" applyNumberFormat="1" applyFont="1" applyFill="1" applyBorder="1" applyAlignment="1">
      <alignment horizontal="right" wrapText="1"/>
    </xf>
    <xf numFmtId="41" fontId="46" fillId="9" borderId="0" xfId="8" applyNumberFormat="1" applyFont="1" applyFill="1" applyBorder="1" applyAlignment="1">
      <alignment horizontal="right" wrapText="1"/>
    </xf>
    <xf numFmtId="49" fontId="59" fillId="9" borderId="91" xfId="10" applyNumberFormat="1" applyFont="1" applyFill="1" applyBorder="1" applyAlignment="1" applyProtection="1">
      <alignment horizontal="center"/>
    </xf>
    <xf numFmtId="49" fontId="61" fillId="9" borderId="92" xfId="10" applyNumberFormat="1" applyFont="1" applyFill="1" applyBorder="1" applyAlignment="1" applyProtection="1">
      <alignment horizontal="left" wrapText="1" indent="4"/>
    </xf>
    <xf numFmtId="43" fontId="46" fillId="9" borderId="0" xfId="8" applyNumberFormat="1" applyFont="1" applyFill="1"/>
    <xf numFmtId="170" fontId="46" fillId="9" borderId="91" xfId="8" applyNumberFormat="1" applyFont="1" applyFill="1" applyBorder="1" applyAlignment="1">
      <alignment horizontal="right" wrapText="1"/>
    </xf>
    <xf numFmtId="41" fontId="46" fillId="9" borderId="93" xfId="8" applyNumberFormat="1" applyFont="1" applyFill="1" applyBorder="1" applyAlignment="1">
      <alignment horizontal="right" wrapText="1"/>
    </xf>
    <xf numFmtId="49" fontId="50" fillId="9" borderId="92" xfId="10" applyNumberFormat="1" applyFont="1" applyFill="1" applyBorder="1" applyAlignment="1" applyProtection="1">
      <alignment horizontal="left" wrapText="1"/>
    </xf>
    <xf numFmtId="49" fontId="52" fillId="9" borderId="91" xfId="10" applyNumberFormat="1" applyFont="1" applyFill="1" applyBorder="1" applyAlignment="1" applyProtection="1">
      <alignment horizontal="center" wrapText="1"/>
    </xf>
    <xf numFmtId="41" fontId="50" fillId="9" borderId="93" xfId="10" applyNumberFormat="1" applyFont="1" applyFill="1" applyBorder="1" applyAlignment="1" applyProtection="1">
      <alignment horizontal="right" wrapText="1" shrinkToFit="1"/>
    </xf>
    <xf numFmtId="41" fontId="50" fillId="9" borderId="91" xfId="8" applyNumberFormat="1" applyFont="1" applyFill="1" applyBorder="1" applyAlignment="1" applyProtection="1">
      <alignment horizontal="right" wrapText="1"/>
      <protection locked="0"/>
    </xf>
    <xf numFmtId="41" fontId="50" fillId="9" borderId="91" xfId="8" applyNumberFormat="1" applyFont="1" applyFill="1" applyBorder="1" applyAlignment="1">
      <alignment horizontal="right" wrapText="1"/>
    </xf>
    <xf numFmtId="49" fontId="52" fillId="9" borderId="91" xfId="11" applyNumberFormat="1" applyFont="1" applyFill="1" applyBorder="1" applyAlignment="1">
      <alignment horizontal="center" vertical="top"/>
    </xf>
    <xf numFmtId="0" fontId="62" fillId="9" borderId="92" xfId="12" applyFont="1" applyFill="1" applyBorder="1" applyAlignment="1">
      <alignment horizontal="left" vertical="top"/>
    </xf>
    <xf numFmtId="49" fontId="66" fillId="9" borderId="91" xfId="10" applyNumberFormat="1" applyFont="1" applyFill="1" applyBorder="1" applyAlignment="1" applyProtection="1">
      <alignment horizontal="center" wrapText="1"/>
    </xf>
    <xf numFmtId="0" fontId="67" fillId="9" borderId="18" xfId="8" applyFont="1" applyFill="1" applyBorder="1"/>
    <xf numFmtId="41" fontId="68" fillId="9" borderId="93" xfId="10" quotePrefix="1" applyNumberFormat="1" applyFont="1" applyFill="1" applyBorder="1" applyAlignment="1" applyProtection="1">
      <alignment horizontal="right" wrapText="1" shrinkToFit="1"/>
    </xf>
    <xf numFmtId="41" fontId="68" fillId="9" borderId="91" xfId="8" applyNumberFormat="1" applyFont="1" applyFill="1" applyBorder="1" applyAlignment="1" applyProtection="1">
      <alignment horizontal="right" wrapText="1"/>
      <protection locked="0"/>
    </xf>
    <xf numFmtId="41" fontId="68" fillId="9" borderId="91" xfId="8" applyNumberFormat="1" applyFont="1" applyFill="1" applyBorder="1" applyAlignment="1">
      <alignment horizontal="right" wrapText="1"/>
    </xf>
    <xf numFmtId="41" fontId="68" fillId="9" borderId="0" xfId="8" applyNumberFormat="1" applyFont="1" applyFill="1" applyBorder="1" applyAlignment="1">
      <alignment horizontal="right" wrapText="1"/>
    </xf>
    <xf numFmtId="49" fontId="59" fillId="9" borderId="91" xfId="11" applyNumberFormat="1" applyFont="1" applyFill="1" applyBorder="1" applyAlignment="1">
      <alignment horizontal="center" vertical="top"/>
    </xf>
    <xf numFmtId="0" fontId="61" fillId="9" borderId="92" xfId="11" applyFont="1" applyFill="1" applyBorder="1" applyAlignment="1">
      <alignment horizontal="left" vertical="top" wrapText="1" indent="4"/>
    </xf>
    <xf numFmtId="41" fontId="46" fillId="9" borderId="93" xfId="10" applyNumberFormat="1" applyFont="1" applyFill="1" applyBorder="1" applyAlignment="1" applyProtection="1">
      <alignment horizontal="right" wrapText="1" shrinkToFit="1"/>
    </xf>
    <xf numFmtId="0" fontId="61" fillId="9" borderId="91" xfId="11" applyFont="1" applyFill="1" applyBorder="1" applyAlignment="1">
      <alignment horizontal="left" vertical="top" wrapText="1" indent="4"/>
    </xf>
    <xf numFmtId="0" fontId="62" fillId="9" borderId="91" xfId="12" applyFont="1" applyFill="1" applyBorder="1" applyAlignment="1">
      <alignment horizontal="left" vertical="top"/>
    </xf>
    <xf numFmtId="41" fontId="68" fillId="9" borderId="93" xfId="10" applyNumberFormat="1" applyFont="1" applyFill="1" applyBorder="1" applyAlignment="1" applyProtection="1">
      <alignment horizontal="right" wrapText="1" shrinkToFit="1"/>
    </xf>
    <xf numFmtId="0" fontId="61" fillId="9" borderId="91" xfId="11" applyFont="1" applyFill="1" applyBorder="1" applyAlignment="1">
      <alignment horizontal="left" vertical="top" wrapText="1" indent="5"/>
    </xf>
    <xf numFmtId="0" fontId="61" fillId="9" borderId="91" xfId="11" applyFont="1" applyFill="1" applyBorder="1" applyAlignment="1">
      <alignment horizontal="left" vertical="top" indent="3"/>
    </xf>
    <xf numFmtId="49" fontId="59" fillId="9" borderId="91" xfId="10" applyNumberFormat="1" applyFont="1" applyFill="1" applyBorder="1" applyAlignment="1" applyProtection="1">
      <alignment horizontal="left" wrapText="1" indent="2"/>
    </xf>
    <xf numFmtId="0" fontId="61" fillId="9" borderId="92" xfId="11" applyFont="1" applyFill="1" applyBorder="1" applyAlignment="1">
      <alignment horizontal="left" vertical="top" indent="3"/>
    </xf>
    <xf numFmtId="49" fontId="52" fillId="11" borderId="91" xfId="10" applyNumberFormat="1" applyFont="1" applyFill="1" applyBorder="1" applyAlignment="1" applyProtection="1">
      <alignment horizontal="center"/>
    </xf>
    <xf numFmtId="49" fontId="50" fillId="0" borderId="92" xfId="10" applyNumberFormat="1" applyFont="1" applyFill="1" applyBorder="1" applyAlignment="1" applyProtection="1">
      <alignment horizontal="left" wrapText="1"/>
    </xf>
    <xf numFmtId="49" fontId="52" fillId="0" borderId="91" xfId="10" applyNumberFormat="1" applyFont="1" applyFill="1" applyBorder="1" applyAlignment="1" applyProtection="1">
      <alignment horizontal="center" wrapText="1"/>
    </xf>
    <xf numFmtId="41" fontId="50" fillId="0" borderId="93" xfId="10" applyNumberFormat="1" applyFont="1" applyFill="1" applyBorder="1" applyAlignment="1" applyProtection="1">
      <alignment horizontal="right" wrapText="1" shrinkToFit="1"/>
    </xf>
    <xf numFmtId="49" fontId="59" fillId="11" borderId="91" xfId="11" applyNumberFormat="1" applyFont="1" applyFill="1" applyBorder="1" applyAlignment="1">
      <alignment horizontal="center" vertical="top"/>
    </xf>
    <xf numFmtId="0" fontId="61" fillId="11" borderId="92" xfId="11" applyFont="1" applyFill="1" applyBorder="1" applyAlignment="1">
      <alignment horizontal="left" vertical="top" indent="1"/>
    </xf>
    <xf numFmtId="49" fontId="59" fillId="11" borderId="91" xfId="10" applyNumberFormat="1" applyFont="1" applyFill="1" applyBorder="1" applyAlignment="1" applyProtection="1">
      <alignment horizontal="center" wrapText="1"/>
    </xf>
    <xf numFmtId="41" fontId="46" fillId="11" borderId="93" xfId="10" applyNumberFormat="1" applyFont="1" applyFill="1" applyBorder="1" applyAlignment="1" applyProtection="1">
      <alignment horizontal="right" wrapText="1" shrinkToFit="1"/>
    </xf>
    <xf numFmtId="41" fontId="46" fillId="11" borderId="91" xfId="8" applyNumberFormat="1" applyFont="1" applyFill="1" applyBorder="1" applyAlignment="1" applyProtection="1">
      <alignment horizontal="right" wrapText="1"/>
      <protection locked="0"/>
    </xf>
    <xf numFmtId="41" fontId="46" fillId="11" borderId="91" xfId="8" applyNumberFormat="1" applyFont="1" applyFill="1" applyBorder="1" applyAlignment="1">
      <alignment horizontal="right" wrapText="1"/>
    </xf>
    <xf numFmtId="49" fontId="61" fillId="11" borderId="92" xfId="10" applyNumberFormat="1" applyFont="1" applyFill="1" applyBorder="1" applyAlignment="1" applyProtection="1">
      <alignment horizontal="left" wrapText="1" indent="1"/>
    </xf>
    <xf numFmtId="49" fontId="52" fillId="2" borderId="91" xfId="10" applyNumberFormat="1" applyFont="1" applyFill="1" applyBorder="1" applyAlignment="1" applyProtection="1">
      <alignment horizontal="center"/>
    </xf>
    <xf numFmtId="49" fontId="59" fillId="2" borderId="91" xfId="11" applyNumberFormat="1" applyFont="1" applyFill="1" applyBorder="1" applyAlignment="1">
      <alignment horizontal="center" vertical="top"/>
    </xf>
    <xf numFmtId="0" fontId="61" fillId="2" borderId="92" xfId="11" applyFont="1" applyFill="1" applyBorder="1" applyAlignment="1">
      <alignment horizontal="left" vertical="top" indent="6"/>
    </xf>
    <xf numFmtId="49" fontId="59" fillId="2" borderId="91" xfId="10" applyNumberFormat="1" applyFont="1" applyFill="1" applyBorder="1" applyAlignment="1" applyProtection="1">
      <alignment horizontal="center" wrapText="1"/>
    </xf>
    <xf numFmtId="41" fontId="46" fillId="2" borderId="93" xfId="10" applyNumberFormat="1" applyFont="1" applyFill="1" applyBorder="1" applyAlignment="1" applyProtection="1">
      <alignment horizontal="right" wrapText="1" shrinkToFit="1"/>
    </xf>
    <xf numFmtId="41" fontId="46" fillId="2" borderId="91" xfId="8" applyNumberFormat="1" applyFont="1" applyFill="1" applyBorder="1" applyAlignment="1" applyProtection="1">
      <alignment horizontal="right" wrapText="1"/>
      <protection locked="0"/>
    </xf>
    <xf numFmtId="41" fontId="46" fillId="2" borderId="91" xfId="8" applyNumberFormat="1" applyFont="1" applyFill="1" applyBorder="1" applyAlignment="1">
      <alignment horizontal="right" wrapText="1"/>
    </xf>
    <xf numFmtId="49" fontId="59" fillId="2" borderId="91" xfId="10" applyNumberFormat="1" applyFont="1" applyFill="1" applyBorder="1" applyAlignment="1" applyProtection="1">
      <alignment horizontal="center"/>
    </xf>
    <xf numFmtId="49" fontId="61" fillId="2" borderId="92" xfId="10" applyNumberFormat="1" applyFont="1" applyFill="1" applyBorder="1" applyAlignment="1" applyProtection="1">
      <alignment horizontal="left" wrapText="1" indent="6"/>
    </xf>
    <xf numFmtId="49" fontId="52" fillId="0" borderId="91" xfId="10" quotePrefix="1" applyNumberFormat="1" applyFont="1" applyFill="1" applyBorder="1" applyAlignment="1" applyProtection="1">
      <alignment horizontal="center" wrapText="1"/>
    </xf>
    <xf numFmtId="41" fontId="50" fillId="0" borderId="93" xfId="10" quotePrefix="1" applyNumberFormat="1" applyFont="1" applyFill="1" applyBorder="1" applyAlignment="1" applyProtection="1">
      <alignment horizontal="right" wrapText="1" shrinkToFit="1"/>
    </xf>
    <xf numFmtId="49" fontId="52" fillId="5" borderId="91" xfId="10" applyNumberFormat="1" applyFont="1" applyFill="1" applyBorder="1" applyAlignment="1" applyProtection="1">
      <alignment horizontal="center"/>
    </xf>
    <xf numFmtId="0" fontId="69" fillId="10" borderId="92" xfId="11" applyFont="1" applyFill="1" applyBorder="1" applyAlignment="1">
      <alignment horizontal="left" vertical="top" indent="1"/>
    </xf>
    <xf numFmtId="49" fontId="70" fillId="10" borderId="91" xfId="10" applyNumberFormat="1" applyFont="1" applyFill="1" applyBorder="1" applyAlignment="1" applyProtection="1">
      <alignment horizontal="center" wrapText="1"/>
    </xf>
    <xf numFmtId="41" fontId="68" fillId="10" borderId="93" xfId="10" applyNumberFormat="1" applyFont="1" applyFill="1" applyBorder="1" applyAlignment="1" applyProtection="1">
      <alignment horizontal="right" wrapText="1" shrinkToFit="1"/>
    </xf>
    <xf numFmtId="41" fontId="68" fillId="10" borderId="91" xfId="8" applyNumberFormat="1" applyFont="1" applyFill="1" applyBorder="1" applyAlignment="1" applyProtection="1">
      <alignment horizontal="right" wrapText="1"/>
      <protection locked="0"/>
    </xf>
    <xf numFmtId="41" fontId="68" fillId="10" borderId="91" xfId="8" applyNumberFormat="1" applyFont="1" applyFill="1" applyBorder="1" applyAlignment="1">
      <alignment horizontal="right" wrapText="1"/>
    </xf>
    <xf numFmtId="41" fontId="68" fillId="0" borderId="0" xfId="8" applyNumberFormat="1" applyFont="1" applyFill="1" applyBorder="1" applyAlignment="1">
      <alignment horizontal="right" wrapText="1"/>
    </xf>
    <xf numFmtId="49" fontId="59" fillId="5" borderId="91" xfId="10" applyNumberFormat="1" applyFont="1" applyFill="1" applyBorder="1" applyAlignment="1" applyProtection="1">
      <alignment horizontal="center"/>
    </xf>
    <xf numFmtId="0" fontId="61" fillId="5" borderId="92" xfId="11" applyFont="1" applyFill="1" applyBorder="1" applyAlignment="1">
      <alignment horizontal="left" vertical="top" indent="1"/>
    </xf>
    <xf numFmtId="49" fontId="59" fillId="5" borderId="91" xfId="10" applyNumberFormat="1" applyFont="1" applyFill="1" applyBorder="1" applyAlignment="1" applyProtection="1">
      <alignment horizontal="center" wrapText="1"/>
    </xf>
    <xf numFmtId="41" fontId="46" fillId="5" borderId="93" xfId="10" applyNumberFormat="1" applyFont="1" applyFill="1" applyBorder="1" applyAlignment="1" applyProtection="1">
      <alignment horizontal="right" wrapText="1" shrinkToFit="1"/>
    </xf>
    <xf numFmtId="41" fontId="46" fillId="5" borderId="91" xfId="8" applyNumberFormat="1" applyFont="1" applyFill="1" applyBorder="1" applyAlignment="1" applyProtection="1">
      <alignment horizontal="right" wrapText="1"/>
      <protection locked="0"/>
    </xf>
    <xf numFmtId="41" fontId="46" fillId="5" borderId="91" xfId="8" applyNumberFormat="1" applyFont="1" applyFill="1" applyBorder="1" applyAlignment="1">
      <alignment horizontal="right" wrapText="1"/>
    </xf>
    <xf numFmtId="0" fontId="71" fillId="5" borderId="92" xfId="10" applyFont="1" applyFill="1" applyBorder="1" applyAlignment="1">
      <alignment horizontal="left" vertical="center" indent="1"/>
    </xf>
    <xf numFmtId="49" fontId="59" fillId="5" borderId="91" xfId="10" quotePrefix="1" applyNumberFormat="1" applyFont="1" applyFill="1" applyBorder="1" applyAlignment="1" applyProtection="1">
      <alignment horizontal="center" wrapText="1"/>
    </xf>
    <xf numFmtId="49" fontId="52" fillId="6" borderId="91" xfId="10" applyNumberFormat="1" applyFont="1" applyFill="1" applyBorder="1" applyAlignment="1" applyProtection="1">
      <alignment horizontal="center"/>
    </xf>
    <xf numFmtId="49" fontId="59" fillId="6" borderId="91" xfId="10" applyNumberFormat="1" applyFont="1" applyFill="1" applyBorder="1" applyAlignment="1" applyProtection="1">
      <alignment horizontal="center"/>
    </xf>
    <xf numFmtId="49" fontId="61" fillId="6" borderId="92" xfId="10" applyNumberFormat="1" applyFont="1" applyFill="1" applyBorder="1" applyAlignment="1" applyProtection="1">
      <alignment horizontal="left" wrapText="1" indent="1"/>
    </xf>
    <xf numFmtId="49" fontId="59" fillId="6" borderId="91" xfId="10" applyNumberFormat="1" applyFont="1" applyFill="1" applyBorder="1" applyAlignment="1" applyProtection="1">
      <alignment horizontal="center" wrapText="1"/>
    </xf>
    <xf numFmtId="41" fontId="46" fillId="6" borderId="93" xfId="10" applyNumberFormat="1" applyFont="1" applyFill="1" applyBorder="1" applyAlignment="1" applyProtection="1">
      <alignment horizontal="right" wrapText="1" shrinkToFit="1"/>
    </xf>
    <xf numFmtId="41" fontId="46" fillId="6" borderId="91" xfId="8" applyNumberFormat="1" applyFont="1" applyFill="1" applyBorder="1" applyAlignment="1" applyProtection="1">
      <alignment horizontal="right" wrapText="1"/>
      <protection locked="0"/>
    </xf>
    <xf numFmtId="41" fontId="46" fillId="6" borderId="91" xfId="8" applyNumberFormat="1" applyFont="1" applyFill="1" applyBorder="1" applyAlignment="1">
      <alignment horizontal="right" wrapText="1"/>
    </xf>
    <xf numFmtId="0" fontId="61" fillId="6" borderId="92" xfId="11" applyFont="1" applyFill="1" applyBorder="1" applyAlignment="1">
      <alignment horizontal="left" vertical="top" indent="1"/>
    </xf>
    <xf numFmtId="49" fontId="50" fillId="0" borderId="92" xfId="10" quotePrefix="1" applyNumberFormat="1" applyFont="1" applyFill="1" applyBorder="1" applyAlignment="1" applyProtection="1">
      <alignment horizontal="left" wrapText="1"/>
    </xf>
    <xf numFmtId="0" fontId="61" fillId="2" borderId="92" xfId="11" applyFont="1" applyFill="1" applyBorder="1" applyAlignment="1">
      <alignment horizontal="left" vertical="top" indent="1"/>
    </xf>
    <xf numFmtId="0" fontId="71" fillId="2" borderId="92" xfId="10" applyFont="1" applyFill="1" applyBorder="1" applyAlignment="1">
      <alignment horizontal="left" vertical="center" indent="1"/>
    </xf>
    <xf numFmtId="49" fontId="59" fillId="2" borderId="91" xfId="10" quotePrefix="1" applyNumberFormat="1" applyFont="1" applyFill="1" applyBorder="1" applyAlignment="1" applyProtection="1">
      <alignment horizontal="center" wrapText="1"/>
    </xf>
    <xf numFmtId="41" fontId="50" fillId="0" borderId="91" xfId="10" quotePrefix="1" applyNumberFormat="1" applyFont="1" applyFill="1" applyBorder="1" applyAlignment="1" applyProtection="1">
      <alignment horizontal="right" wrapText="1" shrinkToFit="1"/>
    </xf>
    <xf numFmtId="0" fontId="61" fillId="5" borderId="92" xfId="11" applyFont="1" applyFill="1" applyBorder="1" applyAlignment="1">
      <alignment horizontal="left" vertical="top" wrapText="1" indent="1"/>
    </xf>
    <xf numFmtId="0" fontId="61" fillId="5" borderId="92" xfId="11" applyFont="1" applyFill="1" applyBorder="1" applyAlignment="1">
      <alignment horizontal="left" indent="1"/>
    </xf>
    <xf numFmtId="0" fontId="61" fillId="5" borderId="92" xfId="11" applyFont="1" applyFill="1" applyBorder="1" applyAlignment="1">
      <alignment horizontal="left" wrapText="1" indent="1"/>
    </xf>
    <xf numFmtId="41" fontId="46" fillId="5" borderId="93" xfId="10" quotePrefix="1" applyNumberFormat="1" applyFont="1" applyFill="1" applyBorder="1" applyAlignment="1" applyProtection="1">
      <alignment horizontal="right" wrapText="1" shrinkToFit="1"/>
    </xf>
    <xf numFmtId="0" fontId="50" fillId="0" borderId="92" xfId="11" applyFont="1" applyFill="1" applyBorder="1" applyAlignment="1">
      <alignment horizontal="left" vertical="top"/>
    </xf>
    <xf numFmtId="0" fontId="61" fillId="2" borderId="91" xfId="11" applyFont="1" applyFill="1" applyBorder="1" applyAlignment="1">
      <alignment horizontal="left" vertical="top" wrapText="1" indent="1"/>
    </xf>
    <xf numFmtId="0" fontId="69" fillId="10" borderId="91" xfId="11" applyFont="1" applyFill="1" applyBorder="1" applyAlignment="1">
      <alignment horizontal="left" vertical="top" wrapText="1" indent="1"/>
    </xf>
    <xf numFmtId="49" fontId="66" fillId="10" borderId="91" xfId="10" applyNumberFormat="1" applyFont="1" applyFill="1" applyBorder="1" applyAlignment="1" applyProtection="1">
      <alignment horizontal="center" wrapText="1"/>
    </xf>
    <xf numFmtId="0" fontId="61" fillId="2" borderId="91" xfId="11" applyFont="1" applyFill="1" applyBorder="1" applyAlignment="1">
      <alignment horizontal="left" vertical="top" wrapText="1" indent="4"/>
    </xf>
    <xf numFmtId="0" fontId="61" fillId="2" borderId="92" xfId="11" applyFont="1" applyFill="1" applyBorder="1" applyAlignment="1">
      <alignment horizontal="left" vertical="top" wrapText="1" indent="4"/>
    </xf>
    <xf numFmtId="0" fontId="46" fillId="2" borderId="92" xfId="11" applyFont="1" applyFill="1" applyBorder="1" applyAlignment="1">
      <alignment horizontal="left" vertical="top" wrapText="1" indent="4"/>
    </xf>
    <xf numFmtId="0" fontId="46" fillId="2" borderId="94" xfId="11" applyFont="1" applyFill="1" applyBorder="1" applyAlignment="1">
      <alignment horizontal="left" vertical="top" wrapText="1" indent="4"/>
    </xf>
    <xf numFmtId="0" fontId="69" fillId="10" borderId="94" xfId="11" applyFont="1" applyFill="1" applyBorder="1" applyAlignment="1">
      <alignment horizontal="left" vertical="top" wrapText="1" indent="1"/>
    </xf>
    <xf numFmtId="0" fontId="46" fillId="2" borderId="94" xfId="11" applyFont="1" applyFill="1" applyBorder="1" applyAlignment="1">
      <alignment horizontal="left" vertical="top" wrapText="1" indent="1"/>
    </xf>
    <xf numFmtId="0" fontId="46" fillId="2" borderId="92" xfId="11" applyFont="1" applyFill="1" applyBorder="1" applyAlignment="1">
      <alignment horizontal="left" vertical="top" wrapText="1" indent="1"/>
    </xf>
    <xf numFmtId="0" fontId="50" fillId="9" borderId="92" xfId="11" applyFont="1" applyFill="1" applyBorder="1" applyAlignment="1">
      <alignment vertical="top" wrapText="1"/>
    </xf>
    <xf numFmtId="0" fontId="46" fillId="9" borderId="92" xfId="11" applyFont="1" applyFill="1" applyBorder="1" applyAlignment="1">
      <alignment horizontal="left" vertical="top" wrapText="1" indent="1"/>
    </xf>
    <xf numFmtId="49" fontId="62" fillId="9" borderId="91" xfId="10" applyNumberFormat="1" applyFont="1" applyFill="1" applyBorder="1" applyAlignment="1" applyProtection="1">
      <alignment horizontal="left" wrapText="1"/>
    </xf>
    <xf numFmtId="49" fontId="72" fillId="9" borderId="91" xfId="10" applyNumberFormat="1" applyFont="1" applyFill="1" applyBorder="1" applyAlignment="1" applyProtection="1">
      <alignment horizontal="center" wrapText="1"/>
    </xf>
    <xf numFmtId="41" fontId="62" fillId="9" borderId="93" xfId="8" applyNumberFormat="1" applyFont="1" applyFill="1" applyBorder="1" applyAlignment="1" applyProtection="1">
      <alignment horizontal="right" wrapText="1"/>
      <protection locked="0"/>
    </xf>
    <xf numFmtId="41" fontId="62" fillId="9" borderId="91" xfId="8" applyNumberFormat="1" applyFont="1" applyFill="1" applyBorder="1" applyAlignment="1" applyProtection="1">
      <alignment horizontal="right" wrapText="1"/>
      <protection locked="0"/>
    </xf>
    <xf numFmtId="41" fontId="62" fillId="9" borderId="91" xfId="8" applyNumberFormat="1" applyFont="1" applyFill="1" applyBorder="1" applyAlignment="1">
      <alignment horizontal="right" wrapText="1"/>
    </xf>
    <xf numFmtId="49" fontId="61" fillId="9" borderId="92" xfId="10" applyNumberFormat="1" applyFont="1" applyFill="1" applyBorder="1" applyAlignment="1" applyProtection="1">
      <alignment horizontal="left" wrapText="1" indent="3"/>
    </xf>
    <xf numFmtId="41" fontId="68" fillId="9" borderId="93" xfId="8" applyNumberFormat="1" applyFont="1" applyFill="1" applyBorder="1" applyAlignment="1" applyProtection="1">
      <alignment horizontal="right" wrapText="1"/>
      <protection locked="0"/>
    </xf>
    <xf numFmtId="0" fontId="50" fillId="0" borderId="92" xfId="11" applyFont="1" applyFill="1" applyBorder="1" applyAlignment="1">
      <alignment vertical="top" wrapText="1"/>
    </xf>
    <xf numFmtId="43" fontId="46" fillId="0" borderId="0" xfId="8" applyNumberFormat="1" applyFont="1" applyFill="1"/>
    <xf numFmtId="0" fontId="46" fillId="6" borderId="92" xfId="11" applyFont="1" applyFill="1" applyBorder="1" applyAlignment="1">
      <alignment horizontal="left" vertical="top" wrapText="1" indent="1"/>
    </xf>
    <xf numFmtId="49" fontId="52" fillId="6" borderId="91" xfId="10" applyNumberFormat="1" applyFont="1" applyFill="1" applyBorder="1" applyAlignment="1" applyProtection="1">
      <alignment horizontal="center" wrapText="1"/>
    </xf>
    <xf numFmtId="0" fontId="67" fillId="10" borderId="92" xfId="11" applyFont="1" applyFill="1" applyBorder="1" applyAlignment="1">
      <alignment horizontal="left" vertical="top" wrapText="1" indent="1"/>
    </xf>
    <xf numFmtId="49" fontId="52" fillId="10" borderId="91" xfId="10" applyNumberFormat="1" applyFont="1" applyFill="1" applyBorder="1" applyAlignment="1" applyProtection="1">
      <alignment horizontal="center" wrapText="1"/>
    </xf>
    <xf numFmtId="41" fontId="67" fillId="10" borderId="93" xfId="10" applyNumberFormat="1" applyFont="1" applyFill="1" applyBorder="1" applyAlignment="1" applyProtection="1">
      <alignment horizontal="right" wrapText="1" shrinkToFit="1"/>
    </xf>
    <xf numFmtId="41" fontId="67" fillId="10" borderId="91" xfId="8" applyNumberFormat="1" applyFont="1" applyFill="1" applyBorder="1" applyAlignment="1" applyProtection="1">
      <alignment horizontal="right" wrapText="1"/>
      <protection locked="0"/>
    </xf>
    <xf numFmtId="41" fontId="67" fillId="10" borderId="91" xfId="8" applyNumberFormat="1" applyFont="1" applyFill="1" applyBorder="1" applyAlignment="1">
      <alignment horizontal="right" wrapText="1"/>
    </xf>
    <xf numFmtId="0" fontId="46" fillId="6" borderId="92" xfId="11" applyFont="1" applyFill="1" applyBorder="1" applyAlignment="1">
      <alignment horizontal="left" vertical="top" wrapText="1" indent="3"/>
    </xf>
    <xf numFmtId="0" fontId="46" fillId="6" borderId="92" xfId="11" applyFont="1" applyFill="1" applyBorder="1" applyAlignment="1">
      <alignment horizontal="left" vertical="top" wrapText="1" indent="5"/>
    </xf>
    <xf numFmtId="41" fontId="67" fillId="0" borderId="0" xfId="8" applyNumberFormat="1" applyFont="1" applyFill="1" applyBorder="1" applyAlignment="1">
      <alignment horizontal="right" wrapText="1"/>
    </xf>
    <xf numFmtId="49" fontId="59" fillId="6" borderId="91" xfId="11" applyNumberFormat="1" applyFont="1" applyFill="1" applyBorder="1" applyAlignment="1">
      <alignment horizontal="center" vertical="top"/>
    </xf>
    <xf numFmtId="49" fontId="52" fillId="6" borderId="91" xfId="11" applyNumberFormat="1" applyFont="1" applyFill="1" applyBorder="1" applyAlignment="1">
      <alignment horizontal="center" vertical="top"/>
    </xf>
    <xf numFmtId="0" fontId="50" fillId="6" borderId="92" xfId="11" applyFont="1" applyFill="1" applyBorder="1" applyAlignment="1">
      <alignment horizontal="left" vertical="top" wrapText="1"/>
    </xf>
    <xf numFmtId="41" fontId="50" fillId="6" borderId="91" xfId="8" applyNumberFormat="1" applyFont="1" applyFill="1" applyBorder="1" applyAlignment="1" applyProtection="1">
      <alignment horizontal="right" wrapText="1"/>
      <protection locked="0"/>
    </xf>
    <xf numFmtId="41" fontId="50" fillId="6" borderId="91" xfId="8" applyNumberFormat="1" applyFont="1" applyFill="1" applyBorder="1" applyAlignment="1">
      <alignment horizontal="right" wrapText="1"/>
    </xf>
    <xf numFmtId="170" fontId="73" fillId="0" borderId="0" xfId="4" applyNumberFormat="1" applyFont="1" applyFill="1" applyBorder="1" applyAlignment="1">
      <alignment wrapText="1"/>
    </xf>
    <xf numFmtId="0" fontId="5" fillId="0" borderId="0" xfId="4" applyFont="1"/>
    <xf numFmtId="49" fontId="50" fillId="5" borderId="92" xfId="10" applyNumberFormat="1" applyFont="1" applyFill="1" applyBorder="1" applyAlignment="1" applyProtection="1">
      <alignment horizontal="left"/>
    </xf>
    <xf numFmtId="49" fontId="74" fillId="5" borderId="91" xfId="10" applyNumberFormat="1" applyFont="1" applyFill="1" applyBorder="1" applyAlignment="1" applyProtection="1">
      <alignment horizontal="center" wrapText="1"/>
    </xf>
    <xf numFmtId="0" fontId="46" fillId="9" borderId="18" xfId="4" applyFont="1" applyFill="1" applyBorder="1" applyAlignment="1">
      <alignment horizontal="center"/>
    </xf>
    <xf numFmtId="41" fontId="50" fillId="5" borderId="93" xfId="4" applyNumberFormat="1" applyFont="1" applyFill="1" applyBorder="1" applyAlignment="1">
      <alignment horizontal="right" wrapText="1"/>
    </xf>
    <xf numFmtId="41" fontId="46" fillId="5" borderId="91" xfId="4" applyNumberFormat="1" applyFont="1" applyFill="1" applyBorder="1" applyAlignment="1">
      <alignment horizontal="right" wrapText="1"/>
    </xf>
    <xf numFmtId="41" fontId="50" fillId="5" borderId="91" xfId="4" applyNumberFormat="1" applyFont="1" applyFill="1" applyBorder="1" applyAlignment="1">
      <alignment horizontal="right" wrapText="1"/>
    </xf>
    <xf numFmtId="41" fontId="50" fillId="0" borderId="0" xfId="4" applyNumberFormat="1" applyFont="1" applyFill="1" applyBorder="1" applyAlignment="1">
      <alignment horizontal="right" wrapText="1"/>
    </xf>
    <xf numFmtId="49" fontId="59" fillId="5" borderId="112" xfId="0" applyNumberFormat="1" applyFont="1" applyFill="1" applyBorder="1" applyAlignment="1" applyProtection="1">
      <alignment horizontal="left" indent="4"/>
    </xf>
    <xf numFmtId="49" fontId="59" fillId="5" borderId="91" xfId="0" applyNumberFormat="1" applyFont="1" applyFill="1" applyBorder="1" applyAlignment="1" applyProtection="1">
      <alignment horizontal="center"/>
    </xf>
    <xf numFmtId="41" fontId="46" fillId="5" borderId="93" xfId="4" applyNumberFormat="1" applyFont="1" applyFill="1" applyBorder="1" applyAlignment="1">
      <alignment horizontal="right" wrapText="1"/>
    </xf>
    <xf numFmtId="49" fontId="59" fillId="5" borderId="113" xfId="0" applyNumberFormat="1" applyFont="1" applyFill="1" applyBorder="1" applyAlignment="1" applyProtection="1">
      <alignment horizontal="left" indent="4"/>
    </xf>
    <xf numFmtId="41" fontId="46" fillId="5" borderId="114" xfId="4" applyNumberFormat="1" applyFont="1" applyFill="1" applyBorder="1" applyAlignment="1">
      <alignment horizontal="right" wrapText="1"/>
    </xf>
    <xf numFmtId="41" fontId="50" fillId="5" borderId="115" xfId="4" applyNumberFormat="1" applyFont="1" applyFill="1" applyBorder="1" applyAlignment="1">
      <alignment horizontal="right" wrapText="1"/>
    </xf>
    <xf numFmtId="49" fontId="2" fillId="5" borderId="94" xfId="4" applyNumberFormat="1" applyFont="1" applyFill="1" applyBorder="1" applyAlignment="1">
      <alignment horizontal="left" vertical="center"/>
    </xf>
    <xf numFmtId="49" fontId="2" fillId="5" borderId="116" xfId="4" applyNumberFormat="1" applyFont="1" applyFill="1" applyBorder="1" applyAlignment="1">
      <alignment horizontal="left" vertical="center"/>
    </xf>
    <xf numFmtId="49" fontId="75" fillId="5" borderId="91" xfId="0" applyNumberFormat="1" applyFont="1" applyFill="1" applyBorder="1" applyAlignment="1" applyProtection="1">
      <alignment horizontal="center"/>
    </xf>
    <xf numFmtId="0" fontId="76" fillId="9" borderId="18" xfId="4" applyFont="1" applyFill="1" applyBorder="1" applyAlignment="1">
      <alignment horizontal="center"/>
    </xf>
    <xf numFmtId="41" fontId="76" fillId="5" borderId="114" xfId="4" applyNumberFormat="1" applyFont="1" applyFill="1" applyBorder="1" applyAlignment="1">
      <alignment horizontal="right" wrapText="1"/>
    </xf>
    <xf numFmtId="41" fontId="76" fillId="5" borderId="110" xfId="4" applyNumberFormat="1" applyFont="1" applyFill="1" applyBorder="1" applyAlignment="1">
      <alignment horizontal="right" wrapText="1"/>
    </xf>
    <xf numFmtId="41" fontId="76" fillId="5" borderId="117" xfId="4" applyNumberFormat="1" applyFont="1" applyFill="1" applyBorder="1" applyAlignment="1">
      <alignment horizontal="right" wrapText="1"/>
    </xf>
    <xf numFmtId="41" fontId="76" fillId="5" borderId="91" xfId="4" applyNumberFormat="1" applyFont="1" applyFill="1" applyBorder="1" applyAlignment="1">
      <alignment horizontal="right" wrapText="1"/>
    </xf>
    <xf numFmtId="41" fontId="49" fillId="5" borderId="91" xfId="4" applyNumberFormat="1" applyFont="1" applyFill="1" applyBorder="1" applyAlignment="1">
      <alignment horizontal="right" wrapText="1"/>
    </xf>
    <xf numFmtId="41" fontId="49" fillId="0" borderId="0" xfId="4" applyNumberFormat="1" applyFont="1" applyFill="1" applyBorder="1" applyAlignment="1">
      <alignment horizontal="right" wrapText="1"/>
    </xf>
    <xf numFmtId="170" fontId="77" fillId="0" borderId="0" xfId="4" applyNumberFormat="1" applyFont="1" applyFill="1" applyBorder="1" applyAlignment="1">
      <alignment wrapText="1"/>
    </xf>
    <xf numFmtId="178" fontId="49" fillId="5" borderId="96" xfId="4" applyNumberFormat="1" applyFont="1" applyFill="1" applyBorder="1" applyAlignment="1">
      <alignment horizontal="right" wrapText="1"/>
    </xf>
    <xf numFmtId="0" fontId="34" fillId="0" borderId="0" xfId="4" applyFont="1"/>
    <xf numFmtId="49" fontId="2" fillId="5" borderId="94" xfId="4" applyNumberFormat="1" applyFont="1" applyFill="1" applyBorder="1" applyAlignment="1">
      <alignment horizontal="left" vertical="center" indent="10"/>
    </xf>
    <xf numFmtId="49" fontId="2" fillId="5" borderId="116" xfId="4" applyNumberFormat="1" applyFont="1" applyFill="1" applyBorder="1" applyAlignment="1">
      <alignment horizontal="left" vertical="center" indent="10"/>
    </xf>
    <xf numFmtId="0" fontId="76" fillId="0" borderId="0" xfId="8" applyFont="1" applyFill="1"/>
    <xf numFmtId="178" fontId="49" fillId="5" borderId="115" xfId="4" applyNumberFormat="1" applyFont="1" applyFill="1" applyBorder="1" applyAlignment="1">
      <alignment horizontal="right" wrapText="1"/>
    </xf>
    <xf numFmtId="49" fontId="59" fillId="5" borderId="113" xfId="0" applyNumberFormat="1" applyFont="1" applyFill="1" applyBorder="1" applyAlignment="1" applyProtection="1">
      <alignment horizontal="left" wrapText="1" indent="4"/>
    </xf>
    <xf numFmtId="49" fontId="59" fillId="0" borderId="115" xfId="10" applyNumberFormat="1" applyFont="1" applyFill="1" applyBorder="1" applyAlignment="1" applyProtection="1">
      <alignment horizontal="center"/>
    </xf>
    <xf numFmtId="49" fontId="59" fillId="0" borderId="118" xfId="0" applyNumberFormat="1" applyFont="1" applyFill="1" applyBorder="1" applyAlignment="1" applyProtection="1">
      <alignment horizontal="left" indent="4"/>
    </xf>
    <xf numFmtId="49" fontId="59" fillId="0" borderId="115" xfId="0" applyNumberFormat="1" applyFont="1" applyFill="1" applyBorder="1" applyAlignment="1" applyProtection="1">
      <alignment horizontal="center"/>
    </xf>
    <xf numFmtId="41" fontId="46" fillId="0" borderId="119" xfId="4" applyNumberFormat="1" applyFont="1" applyFill="1" applyBorder="1" applyAlignment="1">
      <alignment horizontal="right" wrapText="1"/>
    </xf>
    <xf numFmtId="41" fontId="46" fillId="0" borderId="120" xfId="4" applyNumberFormat="1" applyFont="1" applyFill="1" applyBorder="1" applyAlignment="1">
      <alignment horizontal="right" wrapText="1"/>
    </xf>
    <xf numFmtId="41" fontId="46" fillId="0" borderId="115" xfId="4" applyNumberFormat="1" applyFont="1" applyFill="1" applyBorder="1" applyAlignment="1">
      <alignment horizontal="right" wrapText="1"/>
    </xf>
    <xf numFmtId="41" fontId="50" fillId="0" borderId="115" xfId="4" applyNumberFormat="1" applyFont="1" applyFill="1" applyBorder="1" applyAlignment="1">
      <alignment horizontal="right" wrapText="1"/>
    </xf>
    <xf numFmtId="49" fontId="52" fillId="0" borderId="26" xfId="8" applyNumberFormat="1" applyFont="1" applyFill="1" applyBorder="1" applyAlignment="1">
      <alignment horizontal="center"/>
    </xf>
    <xf numFmtId="0" fontId="50" fillId="0" borderId="121" xfId="8" applyFont="1" applyFill="1" applyBorder="1"/>
    <xf numFmtId="49" fontId="52" fillId="0" borderId="95" xfId="10" applyNumberFormat="1" applyFont="1" applyFill="1" applyBorder="1" applyAlignment="1" applyProtection="1">
      <alignment horizontal="center" wrapText="1"/>
    </xf>
    <xf numFmtId="41" fontId="46" fillId="0" borderId="120" xfId="10" applyNumberFormat="1" applyFont="1" applyFill="1" applyBorder="1" applyAlignment="1" applyProtection="1">
      <alignment horizontal="right" wrapText="1" shrinkToFit="1"/>
    </xf>
    <xf numFmtId="41" fontId="50" fillId="0" borderId="115" xfId="8" applyNumberFormat="1" applyFont="1" applyFill="1" applyBorder="1" applyAlignment="1" applyProtection="1">
      <alignment horizontal="right" wrapText="1"/>
      <protection locked="0"/>
    </xf>
    <xf numFmtId="41" fontId="50" fillId="0" borderId="33" xfId="8" applyNumberFormat="1" applyFont="1" applyFill="1" applyBorder="1" applyAlignment="1">
      <alignment horizontal="right" wrapText="1"/>
    </xf>
    <xf numFmtId="49" fontId="52" fillId="0" borderId="122" xfId="11" applyNumberFormat="1" applyFont="1" applyFill="1" applyBorder="1" applyAlignment="1">
      <alignment horizontal="center" vertical="top"/>
    </xf>
    <xf numFmtId="0" fontId="50" fillId="0" borderId="122" xfId="11" applyFont="1" applyFill="1" applyBorder="1" applyAlignment="1">
      <alignment horizontal="left" vertical="top" wrapText="1" indent="1"/>
    </xf>
    <xf numFmtId="49" fontId="52" fillId="0" borderId="122" xfId="10" applyNumberFormat="1" applyFont="1" applyFill="1" applyBorder="1" applyAlignment="1" applyProtection="1">
      <alignment horizontal="center" wrapText="1"/>
    </xf>
    <xf numFmtId="41" fontId="46" fillId="0" borderId="122" xfId="10" applyNumberFormat="1" applyFont="1" applyFill="1" applyBorder="1" applyAlignment="1" applyProtection="1">
      <alignment horizontal="right" wrapText="1" shrinkToFit="1"/>
    </xf>
    <xf numFmtId="41" fontId="46" fillId="0" borderId="122" xfId="8" applyNumberFormat="1" applyFont="1" applyFill="1" applyBorder="1" applyAlignment="1" applyProtection="1">
      <alignment horizontal="right" wrapText="1"/>
      <protection locked="0"/>
    </xf>
    <xf numFmtId="41" fontId="46" fillId="0" borderId="122" xfId="8" applyNumberFormat="1" applyFont="1" applyFill="1" applyBorder="1" applyAlignment="1">
      <alignment horizontal="right" wrapText="1"/>
    </xf>
    <xf numFmtId="43" fontId="50" fillId="0" borderId="0" xfId="8" applyNumberFormat="1" applyFont="1" applyFill="1" applyBorder="1"/>
    <xf numFmtId="3" fontId="46" fillId="0" borderId="122" xfId="8" applyNumberFormat="1" applyFont="1" applyFill="1" applyBorder="1" applyAlignment="1">
      <alignment horizontal="right"/>
    </xf>
    <xf numFmtId="0" fontId="50" fillId="0" borderId="0" xfId="8" applyFont="1" applyFill="1" applyBorder="1"/>
    <xf numFmtId="49" fontId="52" fillId="16" borderId="100" xfId="10" applyNumberFormat="1" applyFont="1" applyFill="1" applyBorder="1" applyAlignment="1" applyProtection="1">
      <alignment horizontal="center"/>
    </xf>
    <xf numFmtId="49" fontId="50" fillId="16" borderId="101" xfId="10" applyNumberFormat="1" applyFont="1" applyFill="1" applyBorder="1" applyAlignment="1" applyProtection="1">
      <alignment horizontal="left" wrapText="1"/>
    </xf>
    <xf numFmtId="49" fontId="52" fillId="16" borderId="100" xfId="10" applyNumberFormat="1" applyFont="1" applyFill="1" applyBorder="1" applyAlignment="1" applyProtection="1">
      <alignment horizontal="center" wrapText="1"/>
    </xf>
    <xf numFmtId="0" fontId="50" fillId="9" borderId="27" xfId="8" applyFont="1" applyFill="1" applyBorder="1"/>
    <xf numFmtId="41" fontId="50" fillId="16" borderId="102" xfId="10" applyNumberFormat="1" applyFont="1" applyFill="1" applyBorder="1" applyAlignment="1" applyProtection="1">
      <alignment horizontal="right" wrapText="1" shrinkToFit="1"/>
    </xf>
    <xf numFmtId="41" fontId="50" fillId="16" borderId="100" xfId="10" applyNumberFormat="1" applyFont="1" applyFill="1" applyBorder="1" applyAlignment="1" applyProtection="1">
      <alignment horizontal="right" wrapText="1" shrinkToFit="1"/>
    </xf>
    <xf numFmtId="41" fontId="50" fillId="16" borderId="123" xfId="10" applyNumberFormat="1" applyFont="1" applyFill="1" applyBorder="1" applyAlignment="1" applyProtection="1">
      <alignment horizontal="right" wrapText="1" shrinkToFit="1"/>
    </xf>
    <xf numFmtId="178" fontId="49" fillId="0" borderId="0" xfId="8" applyNumberFormat="1" applyFont="1" applyFill="1" applyBorder="1"/>
    <xf numFmtId="41" fontId="50" fillId="17" borderId="100" xfId="10" applyNumberFormat="1" applyFont="1" applyFill="1" applyBorder="1" applyAlignment="1" applyProtection="1">
      <alignment horizontal="right" wrapText="1" shrinkToFit="1"/>
    </xf>
    <xf numFmtId="43" fontId="50" fillId="0" borderId="0" xfId="8" applyNumberFormat="1" applyFont="1" applyFill="1"/>
    <xf numFmtId="49" fontId="52" fillId="0" borderId="0" xfId="10" applyNumberFormat="1" applyFont="1" applyFill="1" applyBorder="1" applyAlignment="1" applyProtection="1">
      <alignment horizontal="center"/>
    </xf>
    <xf numFmtId="49" fontId="50" fillId="0" borderId="0" xfId="10" applyNumberFormat="1" applyFont="1" applyFill="1" applyBorder="1" applyAlignment="1" applyProtection="1">
      <alignment horizontal="left" wrapText="1"/>
    </xf>
    <xf numFmtId="49" fontId="52" fillId="0" borderId="0" xfId="10" applyNumberFormat="1" applyFont="1" applyFill="1" applyBorder="1" applyAlignment="1" applyProtection="1">
      <alignment horizontal="center" wrapText="1"/>
    </xf>
    <xf numFmtId="41" fontId="50" fillId="0" borderId="0" xfId="10" applyNumberFormat="1" applyFont="1" applyFill="1" applyBorder="1" applyAlignment="1" applyProtection="1">
      <alignment horizontal="right" wrapText="1" shrinkToFit="1"/>
    </xf>
    <xf numFmtId="49" fontId="52" fillId="18" borderId="100" xfId="10" applyNumberFormat="1" applyFont="1" applyFill="1" applyBorder="1" applyAlignment="1" applyProtection="1">
      <alignment horizontal="center"/>
    </xf>
    <xf numFmtId="49" fontId="50" fillId="18" borderId="101" xfId="10" applyNumberFormat="1" applyFont="1" applyFill="1" applyBorder="1" applyAlignment="1" applyProtection="1">
      <alignment horizontal="left" wrapText="1"/>
    </xf>
    <xf numFmtId="49" fontId="52" fillId="18" borderId="100" xfId="10" applyNumberFormat="1" applyFont="1" applyFill="1" applyBorder="1" applyAlignment="1" applyProtection="1">
      <alignment horizontal="center" wrapText="1"/>
    </xf>
    <xf numFmtId="41" fontId="50" fillId="18" borderId="102" xfId="10" applyNumberFormat="1" applyFont="1" applyFill="1" applyBorder="1" applyAlignment="1" applyProtection="1">
      <alignment horizontal="right" wrapText="1" shrinkToFit="1"/>
    </xf>
    <xf numFmtId="41" fontId="50" fillId="18" borderId="100" xfId="10" applyNumberFormat="1" applyFont="1" applyFill="1" applyBorder="1" applyAlignment="1" applyProtection="1">
      <alignment horizontal="right" wrapText="1" shrinkToFit="1"/>
    </xf>
    <xf numFmtId="41" fontId="50" fillId="18" borderId="124" xfId="10" applyNumberFormat="1" applyFont="1" applyFill="1" applyBorder="1" applyAlignment="1" applyProtection="1">
      <alignment horizontal="right" wrapText="1" shrinkToFit="1"/>
    </xf>
    <xf numFmtId="49" fontId="52" fillId="0" borderId="125" xfId="10" applyNumberFormat="1" applyFont="1" applyFill="1" applyBorder="1" applyAlignment="1" applyProtection="1">
      <alignment horizontal="center"/>
    </xf>
    <xf numFmtId="49" fontId="50" fillId="0" borderId="126" xfId="10" applyNumberFormat="1" applyFont="1" applyFill="1" applyBorder="1" applyAlignment="1" applyProtection="1">
      <alignment horizontal="left" wrapText="1"/>
    </xf>
    <xf numFmtId="49" fontId="52" fillId="0" borderId="125" xfId="10" applyNumberFormat="1" applyFont="1" applyFill="1" applyBorder="1" applyAlignment="1" applyProtection="1">
      <alignment horizontal="center" wrapText="1"/>
    </xf>
    <xf numFmtId="41" fontId="62" fillId="0" borderId="127" xfId="8" applyNumberFormat="1" applyFont="1" applyFill="1" applyBorder="1" applyAlignment="1" applyProtection="1">
      <alignment horizontal="right" wrapText="1"/>
      <protection locked="0"/>
    </xf>
    <xf numFmtId="41" fontId="50" fillId="0" borderId="125" xfId="10" applyNumberFormat="1" applyFont="1" applyFill="1" applyBorder="1" applyAlignment="1" applyProtection="1">
      <alignment horizontal="right" wrapText="1" shrinkToFit="1"/>
    </xf>
    <xf numFmtId="49" fontId="59" fillId="0" borderId="91" xfId="10" applyNumberFormat="1" applyFont="1" applyFill="1" applyBorder="1" applyAlignment="1" applyProtection="1">
      <alignment horizontal="center"/>
    </xf>
    <xf numFmtId="49" fontId="50" fillId="0" borderId="94" xfId="10" applyNumberFormat="1" applyFont="1" applyFill="1" applyBorder="1" applyAlignment="1" applyProtection="1">
      <alignment horizontal="left" wrapText="1"/>
    </xf>
    <xf numFmtId="49" fontId="59" fillId="0" borderId="96" xfId="10" applyNumberFormat="1" applyFont="1" applyFill="1" applyBorder="1" applyAlignment="1" applyProtection="1">
      <alignment horizontal="center"/>
    </xf>
    <xf numFmtId="49" fontId="46" fillId="0" borderId="111" xfId="10" applyNumberFormat="1" applyFont="1" applyFill="1" applyBorder="1" applyAlignment="1" applyProtection="1">
      <alignment horizontal="left" wrapText="1" indent="8"/>
    </xf>
    <xf numFmtId="49" fontId="46" fillId="0" borderId="128" xfId="10" applyNumberFormat="1" applyFont="1" applyFill="1" applyBorder="1" applyAlignment="1" applyProtection="1">
      <alignment horizontal="left" wrapText="1" indent="8"/>
    </xf>
    <xf numFmtId="49" fontId="59" fillId="0" borderId="115" xfId="10" applyNumberFormat="1" applyFont="1" applyFill="1" applyBorder="1" applyAlignment="1" applyProtection="1">
      <alignment horizontal="center" wrapText="1"/>
    </xf>
    <xf numFmtId="41" fontId="46" fillId="0" borderId="120" xfId="8" applyNumberFormat="1" applyFont="1" applyFill="1" applyBorder="1" applyAlignment="1" applyProtection="1">
      <alignment horizontal="right" wrapText="1"/>
      <protection locked="0"/>
    </xf>
    <xf numFmtId="41" fontId="46" fillId="0" borderId="115" xfId="8" applyNumberFormat="1" applyFont="1" applyFill="1" applyBorder="1" applyAlignment="1" applyProtection="1">
      <alignment horizontal="right" wrapText="1"/>
      <protection locked="0"/>
    </xf>
    <xf numFmtId="41" fontId="46" fillId="0" borderId="115" xfId="8" applyNumberFormat="1" applyFont="1" applyFill="1" applyBorder="1" applyAlignment="1">
      <alignment horizontal="right" wrapText="1"/>
    </xf>
    <xf numFmtId="49" fontId="50" fillId="0" borderId="129" xfId="10" applyNumberFormat="1" applyFont="1" applyFill="1" applyBorder="1" applyAlignment="1" applyProtection="1">
      <alignment horizontal="left" wrapText="1"/>
    </xf>
    <xf numFmtId="41" fontId="50" fillId="0" borderId="125" xfId="8" applyNumberFormat="1" applyFont="1" applyFill="1" applyBorder="1" applyAlignment="1" applyProtection="1">
      <alignment horizontal="right" wrapText="1"/>
      <protection locked="0"/>
    </xf>
    <xf numFmtId="41" fontId="50" fillId="0" borderId="125" xfId="8" applyNumberFormat="1" applyFont="1" applyFill="1" applyBorder="1" applyAlignment="1">
      <alignment horizontal="right" wrapText="1"/>
    </xf>
    <xf numFmtId="49" fontId="46" fillId="0" borderId="130" xfId="10" applyNumberFormat="1" applyFont="1" applyFill="1" applyBorder="1" applyAlignment="1" applyProtection="1">
      <alignment horizontal="left" wrapText="1" indent="1"/>
    </xf>
    <xf numFmtId="41" fontId="46" fillId="0" borderId="33" xfId="8" applyNumberFormat="1" applyFont="1" applyFill="1" applyBorder="1" applyAlignment="1">
      <alignment horizontal="right" wrapText="1"/>
    </xf>
    <xf numFmtId="49" fontId="52" fillId="2" borderId="100" xfId="10" applyNumberFormat="1" applyFont="1" applyFill="1" applyBorder="1" applyAlignment="1" applyProtection="1">
      <alignment horizontal="center"/>
    </xf>
    <xf numFmtId="49" fontId="50" fillId="2" borderId="101" xfId="10" applyNumberFormat="1" applyFont="1" applyFill="1" applyBorder="1" applyAlignment="1" applyProtection="1">
      <alignment horizontal="left" wrapText="1"/>
    </xf>
    <xf numFmtId="49" fontId="52" fillId="2" borderId="100" xfId="10" applyNumberFormat="1" applyFont="1" applyFill="1" applyBorder="1" applyAlignment="1" applyProtection="1">
      <alignment horizontal="center" wrapText="1"/>
    </xf>
    <xf numFmtId="41" fontId="50" fillId="2" borderId="102" xfId="10" applyNumberFormat="1" applyFont="1" applyFill="1" applyBorder="1" applyAlignment="1" applyProtection="1">
      <alignment horizontal="right" wrapText="1" shrinkToFit="1"/>
    </xf>
    <xf numFmtId="41" fontId="50" fillId="2" borderId="100" xfId="10" applyNumberFormat="1" applyFont="1" applyFill="1" applyBorder="1" applyAlignment="1" applyProtection="1">
      <alignment horizontal="right" wrapText="1" shrinkToFit="1"/>
    </xf>
    <xf numFmtId="49" fontId="52" fillId="0" borderId="101" xfId="10" applyNumberFormat="1" applyFont="1" applyFill="1" applyBorder="1" applyAlignment="1" applyProtection="1">
      <alignment horizontal="center"/>
    </xf>
    <xf numFmtId="49" fontId="50" fillId="0" borderId="101" xfId="10" applyNumberFormat="1" applyFont="1" applyFill="1" applyBorder="1" applyAlignment="1" applyProtection="1">
      <alignment horizontal="left" wrapText="1"/>
    </xf>
    <xf numFmtId="49" fontId="52" fillId="0" borderId="101" xfId="10" applyNumberFormat="1" applyFont="1" applyFill="1" applyBorder="1" applyAlignment="1" applyProtection="1">
      <alignment horizontal="center" wrapText="1"/>
    </xf>
    <xf numFmtId="41" fontId="50" fillId="0" borderId="101" xfId="10" applyNumberFormat="1" applyFont="1" applyFill="1" applyBorder="1" applyAlignment="1" applyProtection="1">
      <alignment horizontal="right" wrapText="1" shrinkToFit="1"/>
    </xf>
    <xf numFmtId="0" fontId="50" fillId="0" borderId="0" xfId="8" applyFont="1"/>
    <xf numFmtId="49" fontId="50" fillId="6" borderId="100" xfId="8" applyNumberFormat="1" applyFont="1" applyFill="1" applyBorder="1" applyAlignment="1">
      <alignment horizontal="center"/>
    </xf>
    <xf numFmtId="0" fontId="50" fillId="6" borderId="101" xfId="8" applyFont="1" applyFill="1" applyBorder="1" applyAlignment="1">
      <alignment vertical="center" wrapText="1"/>
    </xf>
    <xf numFmtId="0" fontId="50" fillId="6" borderId="100" xfId="8" applyFont="1" applyFill="1" applyBorder="1" applyAlignment="1">
      <alignment horizontal="center"/>
    </xf>
    <xf numFmtId="41" fontId="50" fillId="6" borderId="102" xfId="10" applyNumberFormat="1" applyFont="1" applyFill="1" applyBorder="1" applyAlignment="1" applyProtection="1">
      <alignment horizontal="right" wrapText="1" shrinkToFit="1"/>
    </xf>
    <xf numFmtId="41" fontId="50" fillId="6" borderId="100" xfId="10" applyNumberFormat="1" applyFont="1" applyFill="1" applyBorder="1" applyAlignment="1" applyProtection="1">
      <alignment horizontal="right" wrapText="1" shrinkToFit="1"/>
    </xf>
    <xf numFmtId="49" fontId="59" fillId="0" borderId="125" xfId="10" applyNumberFormat="1" applyFont="1" applyFill="1" applyBorder="1" applyAlignment="1" applyProtection="1">
      <alignment horizontal="center"/>
    </xf>
    <xf numFmtId="49" fontId="46" fillId="0" borderId="129" xfId="10" applyNumberFormat="1" applyFont="1" applyFill="1" applyBorder="1" applyAlignment="1" applyProtection="1">
      <alignment horizontal="left" wrapText="1" indent="1"/>
    </xf>
    <xf numFmtId="49" fontId="59" fillId="0" borderId="125" xfId="10" applyNumberFormat="1" applyFont="1" applyFill="1" applyBorder="1" applyAlignment="1" applyProtection="1">
      <alignment horizontal="center" wrapText="1"/>
    </xf>
    <xf numFmtId="0" fontId="46" fillId="9" borderId="27" xfId="8" applyFont="1" applyFill="1" applyBorder="1"/>
    <xf numFmtId="41" fontId="46" fillId="0" borderId="127" xfId="8" applyNumberFormat="1" applyFont="1" applyFill="1" applyBorder="1" applyAlignment="1" applyProtection="1">
      <alignment horizontal="right" wrapText="1"/>
      <protection locked="0"/>
    </xf>
    <xf numFmtId="41" fontId="46" fillId="0" borderId="131" xfId="8" applyNumberFormat="1" applyFont="1" applyFill="1" applyBorder="1" applyAlignment="1" applyProtection="1">
      <alignment horizontal="right" wrapText="1"/>
      <protection locked="0"/>
    </xf>
    <xf numFmtId="41" fontId="46" fillId="0" borderId="132" xfId="8" applyNumberFormat="1" applyFont="1" applyFill="1" applyBorder="1" applyAlignment="1" applyProtection="1">
      <alignment horizontal="right" wrapText="1"/>
      <protection locked="0"/>
    </xf>
    <xf numFmtId="3" fontId="50" fillId="0" borderId="125" xfId="8" applyNumberFormat="1" applyFont="1" applyFill="1" applyBorder="1" applyAlignment="1">
      <alignment horizontal="right"/>
    </xf>
    <xf numFmtId="3" fontId="50" fillId="0" borderId="91" xfId="8" applyNumberFormat="1" applyFont="1" applyFill="1" applyBorder="1" applyAlignment="1">
      <alignment horizontal="right"/>
    </xf>
    <xf numFmtId="49" fontId="46" fillId="0" borderId="92" xfId="10" applyNumberFormat="1" applyFont="1" applyFill="1" applyBorder="1" applyAlignment="1" applyProtection="1">
      <alignment horizontal="left" wrapText="1" indent="5"/>
    </xf>
    <xf numFmtId="3" fontId="46" fillId="0" borderId="91" xfId="8" applyNumberFormat="1" applyFont="1" applyFill="1" applyBorder="1" applyAlignment="1">
      <alignment horizontal="right"/>
    </xf>
    <xf numFmtId="49" fontId="46" fillId="0" borderId="130" xfId="10" applyNumberFormat="1" applyFont="1" applyFill="1" applyBorder="1" applyAlignment="1" applyProtection="1">
      <alignment horizontal="left" wrapText="1" indent="5"/>
    </xf>
    <xf numFmtId="41" fontId="46" fillId="0" borderId="133" xfId="8" applyNumberFormat="1" applyFont="1" applyFill="1" applyBorder="1" applyAlignment="1" applyProtection="1">
      <alignment horizontal="right" wrapText="1"/>
      <protection locked="0"/>
    </xf>
    <xf numFmtId="41" fontId="46" fillId="0" borderId="128" xfId="8" applyNumberFormat="1" applyFont="1" applyFill="1" applyBorder="1" applyAlignment="1" applyProtection="1">
      <alignment horizontal="right" wrapText="1"/>
      <protection locked="0"/>
    </xf>
    <xf numFmtId="3" fontId="46" fillId="0" borderId="115" xfId="8" applyNumberFormat="1" applyFont="1" applyFill="1" applyBorder="1" applyAlignment="1">
      <alignment horizontal="right"/>
    </xf>
    <xf numFmtId="49" fontId="50" fillId="5" borderId="100" xfId="8" applyNumberFormat="1" applyFont="1" applyFill="1" applyBorder="1" applyAlignment="1">
      <alignment horizontal="center"/>
    </xf>
    <xf numFmtId="0" fontId="50" fillId="5" borderId="100" xfId="8" applyFont="1" applyFill="1" applyBorder="1" applyAlignment="1">
      <alignment wrapText="1"/>
    </xf>
    <xf numFmtId="0" fontId="50" fillId="5" borderId="100" xfId="8" applyFont="1" applyFill="1" applyBorder="1" applyAlignment="1">
      <alignment horizontal="center"/>
    </xf>
    <xf numFmtId="41" fontId="50" fillId="5" borderId="123" xfId="10" applyNumberFormat="1" applyFont="1" applyFill="1" applyBorder="1" applyAlignment="1" applyProtection="1">
      <alignment horizontal="right" wrapText="1" shrinkToFit="1"/>
    </xf>
    <xf numFmtId="41" fontId="50" fillId="5" borderId="134" xfId="10" applyNumberFormat="1" applyFont="1" applyFill="1" applyBorder="1" applyAlignment="1" applyProtection="1">
      <alignment horizontal="right" wrapText="1" shrinkToFit="1"/>
    </xf>
    <xf numFmtId="41" fontId="50" fillId="5" borderId="135" xfId="10" applyNumberFormat="1" applyFont="1" applyFill="1" applyBorder="1" applyAlignment="1" applyProtection="1">
      <alignment horizontal="right" wrapText="1" shrinkToFit="1"/>
    </xf>
    <xf numFmtId="41" fontId="50" fillId="5" borderId="100" xfId="10" applyNumberFormat="1" applyFont="1" applyFill="1" applyBorder="1" applyAlignment="1" applyProtection="1">
      <alignment horizontal="right" wrapText="1" shrinkToFit="1"/>
    </xf>
    <xf numFmtId="3" fontId="50" fillId="5" borderId="100" xfId="10" applyNumberFormat="1" applyFont="1" applyFill="1" applyBorder="1" applyAlignment="1" applyProtection="1">
      <alignment horizontal="right" shrinkToFit="1"/>
    </xf>
    <xf numFmtId="49" fontId="50" fillId="0" borderId="0" xfId="8" applyNumberFormat="1" applyFont="1" applyFill="1" applyBorder="1" applyAlignment="1">
      <alignment horizontal="center"/>
    </xf>
    <xf numFmtId="0" fontId="50" fillId="0" borderId="0" xfId="8" applyFont="1" applyFill="1" applyBorder="1" applyAlignment="1">
      <alignment wrapText="1"/>
    </xf>
    <xf numFmtId="0" fontId="50" fillId="0" borderId="0" xfId="8" applyFont="1" applyFill="1" applyBorder="1" applyAlignment="1">
      <alignment horizontal="center"/>
    </xf>
    <xf numFmtId="3" fontId="50" fillId="0" borderId="0" xfId="10" applyNumberFormat="1" applyFont="1" applyFill="1" applyBorder="1" applyAlignment="1" applyProtection="1">
      <alignment horizontal="right" shrinkToFit="1"/>
    </xf>
    <xf numFmtId="0" fontId="57" fillId="0" borderId="0" xfId="8" applyFont="1" applyBorder="1" applyProtection="1">
      <protection locked="0"/>
    </xf>
    <xf numFmtId="4" fontId="58" fillId="0" borderId="0" xfId="8" applyNumberFormat="1" applyFont="1" applyAlignment="1">
      <alignment horizontal="center"/>
    </xf>
    <xf numFmtId="178" fontId="46" fillId="0" borderId="0" xfId="8" applyNumberFormat="1" applyFont="1" applyAlignment="1">
      <alignment horizontal="right" wrapText="1"/>
    </xf>
    <xf numFmtId="49" fontId="52" fillId="0" borderId="95" xfId="10" applyNumberFormat="1" applyFont="1" applyFill="1" applyBorder="1" applyAlignment="1" applyProtection="1">
      <alignment horizontal="center"/>
    </xf>
    <xf numFmtId="41" fontId="62" fillId="0" borderId="136" xfId="8" applyNumberFormat="1" applyFont="1" applyFill="1" applyBorder="1" applyAlignment="1" applyProtection="1">
      <alignment horizontal="right" wrapText="1"/>
      <protection locked="0"/>
    </xf>
    <xf numFmtId="41" fontId="62" fillId="0" borderId="137" xfId="8" applyNumberFormat="1" applyFont="1" applyFill="1" applyBorder="1" applyAlignment="1" applyProtection="1">
      <alignment horizontal="right" wrapText="1"/>
      <protection locked="0"/>
    </xf>
    <xf numFmtId="41" fontId="62" fillId="0" borderId="138" xfId="8" applyNumberFormat="1" applyFont="1" applyFill="1" applyBorder="1" applyAlignment="1" applyProtection="1">
      <alignment horizontal="right" wrapText="1"/>
      <protection locked="0"/>
    </xf>
    <xf numFmtId="49" fontId="52" fillId="9" borderId="0" xfId="10" applyNumberFormat="1" applyFont="1" applyFill="1" applyBorder="1" applyAlignment="1" applyProtection="1">
      <alignment horizontal="center"/>
    </xf>
    <xf numFmtId="49" fontId="46" fillId="9" borderId="0" xfId="10" applyNumberFormat="1" applyFont="1" applyFill="1" applyBorder="1" applyAlignment="1" applyProtection="1">
      <alignment horizontal="left" wrapText="1" indent="1"/>
    </xf>
    <xf numFmtId="49" fontId="59" fillId="9" borderId="0" xfId="10" applyNumberFormat="1" applyFont="1" applyFill="1" applyBorder="1" applyAlignment="1" applyProtection="1">
      <alignment horizontal="center" wrapText="1"/>
    </xf>
    <xf numFmtId="41" fontId="46" fillId="9" borderId="0" xfId="8" applyNumberFormat="1" applyFont="1" applyFill="1" applyBorder="1" applyAlignment="1" applyProtection="1">
      <alignment horizontal="right" wrapText="1"/>
      <protection locked="0"/>
    </xf>
    <xf numFmtId="41" fontId="50" fillId="9" borderId="0" xfId="8" applyNumberFormat="1" applyFont="1" applyFill="1" applyBorder="1" applyAlignment="1" applyProtection="1">
      <alignment horizontal="right" wrapText="1"/>
      <protection locked="0"/>
    </xf>
    <xf numFmtId="176" fontId="46" fillId="0" borderId="0" xfId="8" applyNumberFormat="1" applyFont="1" applyBorder="1" applyAlignment="1">
      <alignment horizontal="right" wrapText="1"/>
    </xf>
    <xf numFmtId="41" fontId="50" fillId="0" borderId="0" xfId="10" quotePrefix="1" applyNumberFormat="1" applyFont="1" applyFill="1" applyBorder="1" applyAlignment="1" applyProtection="1">
      <alignment horizontal="right" wrapText="1" shrinkToFit="1"/>
    </xf>
    <xf numFmtId="41" fontId="62" fillId="9" borderId="0" xfId="8" applyNumberFormat="1" applyFont="1" applyFill="1" applyBorder="1" applyAlignment="1">
      <alignment horizontal="right" wrapText="1"/>
    </xf>
    <xf numFmtId="0" fontId="10" fillId="0" borderId="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165" fontId="10" fillId="0" borderId="8" xfId="1" applyFont="1" applyBorder="1" applyAlignment="1">
      <alignment horizontal="center" vertical="center" wrapText="1"/>
    </xf>
    <xf numFmtId="165" fontId="10" fillId="0" borderId="23" xfId="1" applyFont="1" applyBorder="1" applyAlignment="1">
      <alignment vertical="center"/>
    </xf>
    <xf numFmtId="165" fontId="9" fillId="0" borderId="9" xfId="1" applyFont="1" applyBorder="1" applyAlignment="1">
      <alignment horizontal="center" vertical="center" wrapText="1"/>
    </xf>
    <xf numFmtId="165" fontId="9" fillId="0" borderId="24" xfId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10" fillId="0" borderId="1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165" fontId="9" fillId="0" borderId="9" xfId="3" applyFont="1" applyBorder="1" applyAlignment="1">
      <alignment horizontal="center" vertical="center" wrapText="1"/>
    </xf>
    <xf numFmtId="165" fontId="9" fillId="0" borderId="24" xfId="3" applyFont="1" applyBorder="1" applyAlignment="1">
      <alignment vertical="center"/>
    </xf>
    <xf numFmtId="165" fontId="9" fillId="0" borderId="10" xfId="3" applyFont="1" applyBorder="1" applyAlignment="1">
      <alignment horizontal="center" vertical="center" wrapText="1"/>
    </xf>
    <xf numFmtId="165" fontId="9" fillId="0" borderId="25" xfId="3" applyFont="1" applyBorder="1" applyAlignment="1">
      <alignment vertical="center"/>
    </xf>
    <xf numFmtId="165" fontId="10" fillId="0" borderId="11" xfId="3" applyFont="1" applyBorder="1" applyAlignment="1">
      <alignment horizontal="center" vertical="center" wrapText="1"/>
    </xf>
    <xf numFmtId="165" fontId="10" fillId="0" borderId="12" xfId="3" applyFont="1" applyBorder="1" applyAlignment="1">
      <alignment horizontal="center" vertical="center" wrapText="1"/>
    </xf>
    <xf numFmtId="165" fontId="10" fillId="0" borderId="26" xfId="3" applyFont="1" applyBorder="1" applyAlignment="1">
      <alignment horizontal="center" vertical="center" wrapText="1"/>
    </xf>
    <xf numFmtId="165" fontId="10" fillId="0" borderId="27" xfId="3" applyFont="1" applyBorder="1" applyAlignment="1">
      <alignment horizontal="center" vertical="center" wrapText="1"/>
    </xf>
    <xf numFmtId="165" fontId="10" fillId="0" borderId="35" xfId="3" applyFont="1" applyBorder="1" applyAlignment="1">
      <alignment horizontal="center" vertical="center" wrapText="1"/>
    </xf>
    <xf numFmtId="165" fontId="10" fillId="0" borderId="32" xfId="3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165" fontId="9" fillId="0" borderId="10" xfId="1" applyFont="1" applyBorder="1" applyAlignment="1">
      <alignment horizontal="center" vertical="center" wrapText="1"/>
    </xf>
    <xf numFmtId="165" fontId="9" fillId="0" borderId="25" xfId="1" applyFont="1" applyBorder="1" applyAlignment="1">
      <alignment vertical="center"/>
    </xf>
    <xf numFmtId="165" fontId="10" fillId="0" borderId="8" xfId="3" applyFont="1" applyBorder="1" applyAlignment="1">
      <alignment horizontal="center" vertical="center" wrapText="1"/>
    </xf>
    <xf numFmtId="165" fontId="10" fillId="0" borderId="23" xfId="3" applyFont="1" applyBorder="1" applyAlignment="1">
      <alignment vertical="center"/>
    </xf>
    <xf numFmtId="0" fontId="14" fillId="0" borderId="38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8" fillId="4" borderId="38" xfId="0" applyFont="1" applyFill="1" applyBorder="1" applyAlignment="1">
      <alignment horizontal="left" vertical="center" wrapText="1"/>
    </xf>
    <xf numFmtId="0" fontId="18" fillId="4" borderId="24" xfId="0" applyFont="1" applyFill="1" applyBorder="1" applyAlignment="1">
      <alignment horizontal="left" vertical="center" wrapText="1"/>
    </xf>
    <xf numFmtId="0" fontId="16" fillId="6" borderId="37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5" fillId="3" borderId="38" xfId="0" applyFont="1" applyFill="1" applyBorder="1" applyAlignment="1">
      <alignment horizontal="left" vertical="center" wrapText="1"/>
    </xf>
    <xf numFmtId="0" fontId="16" fillId="3" borderId="24" xfId="0" applyFont="1" applyFill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 indent="4"/>
    </xf>
    <xf numFmtId="0" fontId="13" fillId="0" borderId="24" xfId="0" applyFont="1" applyBorder="1" applyAlignment="1">
      <alignment horizontal="left" vertical="center" wrapText="1" indent="4"/>
    </xf>
    <xf numFmtId="0" fontId="10" fillId="0" borderId="52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10" fillId="5" borderId="52" xfId="0" applyFont="1" applyFill="1" applyBorder="1" applyAlignment="1">
      <alignment horizontal="center" vertical="center" wrapText="1"/>
    </xf>
    <xf numFmtId="0" fontId="10" fillId="5" borderId="53" xfId="0" applyFont="1" applyFill="1" applyBorder="1" applyAlignment="1">
      <alignment horizontal="center" vertical="center" wrapText="1"/>
    </xf>
    <xf numFmtId="0" fontId="10" fillId="5" borderId="67" xfId="0" applyFont="1" applyFill="1" applyBorder="1" applyAlignment="1">
      <alignment horizontal="center" vertical="center" wrapText="1"/>
    </xf>
    <xf numFmtId="0" fontId="4" fillId="0" borderId="74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14" fillId="9" borderId="38" xfId="4" applyFont="1" applyFill="1" applyBorder="1" applyAlignment="1">
      <alignment horizontal="left" vertical="center"/>
    </xf>
    <xf numFmtId="0" fontId="14" fillId="9" borderId="24" xfId="4" applyFont="1" applyFill="1" applyBorder="1" applyAlignment="1">
      <alignment horizontal="left" vertical="center"/>
    </xf>
    <xf numFmtId="0" fontId="13" fillId="9" borderId="38" xfId="4" applyFont="1" applyFill="1" applyBorder="1" applyAlignment="1">
      <alignment horizontal="left" vertical="center" indent="3"/>
    </xf>
    <xf numFmtId="0" fontId="13" fillId="9" borderId="24" xfId="4" applyFont="1" applyFill="1" applyBorder="1" applyAlignment="1">
      <alignment horizontal="left" vertical="center" indent="3"/>
    </xf>
    <xf numFmtId="0" fontId="10" fillId="2" borderId="53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7" fillId="9" borderId="38" xfId="4" applyFont="1" applyFill="1" applyBorder="1" applyAlignment="1">
      <alignment horizontal="left" vertical="center"/>
    </xf>
    <xf numFmtId="0" fontId="7" fillId="9" borderId="24" xfId="4" applyFont="1" applyFill="1" applyBorder="1" applyAlignment="1">
      <alignment horizontal="left" vertical="center"/>
    </xf>
    <xf numFmtId="0" fontId="13" fillId="9" borderId="38" xfId="4" applyFont="1" applyFill="1" applyBorder="1" applyAlignment="1">
      <alignment horizontal="left" vertical="center" indent="5"/>
    </xf>
    <xf numFmtId="0" fontId="13" fillId="9" borderId="24" xfId="4" applyFont="1" applyFill="1" applyBorder="1" applyAlignment="1">
      <alignment horizontal="left" vertical="center" indent="5"/>
    </xf>
    <xf numFmtId="0" fontId="13" fillId="9" borderId="38" xfId="4" applyFont="1" applyFill="1" applyBorder="1" applyAlignment="1">
      <alignment horizontal="left" vertical="center" indent="1"/>
    </xf>
    <xf numFmtId="0" fontId="13" fillId="9" borderId="24" xfId="4" applyFont="1" applyFill="1" applyBorder="1" applyAlignment="1">
      <alignment horizontal="left" vertical="center" indent="1"/>
    </xf>
    <xf numFmtId="0" fontId="7" fillId="0" borderId="38" xfId="4" applyFont="1" applyFill="1" applyBorder="1" applyAlignment="1">
      <alignment horizontal="left" vertical="center"/>
    </xf>
    <xf numFmtId="0" fontId="7" fillId="0" borderId="24" xfId="4" applyFont="1" applyFill="1" applyBorder="1" applyAlignment="1">
      <alignment horizontal="left" vertical="center"/>
    </xf>
    <xf numFmtId="0" fontId="28" fillId="11" borderId="38" xfId="4" applyFont="1" applyFill="1" applyBorder="1" applyAlignment="1">
      <alignment horizontal="left" vertical="center"/>
    </xf>
    <xf numFmtId="0" fontId="28" fillId="11" borderId="24" xfId="4" applyFont="1" applyFill="1" applyBorder="1" applyAlignment="1">
      <alignment horizontal="left" vertical="center"/>
    </xf>
    <xf numFmtId="0" fontId="13" fillId="2" borderId="38" xfId="4" applyFont="1" applyFill="1" applyBorder="1" applyAlignment="1">
      <alignment horizontal="left" vertical="center" indent="5"/>
    </xf>
    <xf numFmtId="0" fontId="13" fillId="2" borderId="24" xfId="4" applyFont="1" applyFill="1" applyBorder="1" applyAlignment="1">
      <alignment horizontal="left" vertical="center" indent="5"/>
    </xf>
    <xf numFmtId="0" fontId="14" fillId="10" borderId="38" xfId="4" applyFont="1" applyFill="1" applyBorder="1" applyAlignment="1">
      <alignment horizontal="left" vertical="center"/>
    </xf>
    <xf numFmtId="0" fontId="14" fillId="10" borderId="24" xfId="4" applyFont="1" applyFill="1" applyBorder="1" applyAlignment="1">
      <alignment horizontal="left" vertical="center"/>
    </xf>
    <xf numFmtId="0" fontId="13" fillId="5" borderId="38" xfId="4" applyFont="1" applyFill="1" applyBorder="1" applyAlignment="1">
      <alignment horizontal="left" vertical="center"/>
    </xf>
    <xf numFmtId="0" fontId="13" fillId="5" borderId="24" xfId="4" applyFont="1" applyFill="1" applyBorder="1" applyAlignment="1">
      <alignment horizontal="left" vertical="center"/>
    </xf>
    <xf numFmtId="0" fontId="13" fillId="6" borderId="38" xfId="4" applyFont="1" applyFill="1" applyBorder="1" applyAlignment="1">
      <alignment horizontal="left" vertical="center"/>
    </xf>
    <xf numFmtId="0" fontId="13" fillId="6" borderId="24" xfId="4" applyFont="1" applyFill="1" applyBorder="1" applyAlignment="1">
      <alignment horizontal="left" vertical="center"/>
    </xf>
    <xf numFmtId="0" fontId="13" fillId="2" borderId="38" xfId="4" applyFont="1" applyFill="1" applyBorder="1" applyAlignment="1">
      <alignment horizontal="left" vertical="center"/>
    </xf>
    <xf numFmtId="0" fontId="13" fillId="2" borderId="24" xfId="4" applyFont="1" applyFill="1" applyBorder="1" applyAlignment="1">
      <alignment horizontal="left" vertical="center"/>
    </xf>
    <xf numFmtId="0" fontId="13" fillId="5" borderId="38" xfId="4" applyFont="1" applyFill="1" applyBorder="1" applyAlignment="1">
      <alignment horizontal="left" vertical="center" wrapText="1"/>
    </xf>
    <xf numFmtId="0" fontId="13" fillId="5" borderId="24" xfId="4" applyFont="1" applyFill="1" applyBorder="1" applyAlignment="1">
      <alignment horizontal="left" vertical="center" wrapText="1"/>
    </xf>
    <xf numFmtId="0" fontId="13" fillId="2" borderId="38" xfId="4" applyFont="1" applyFill="1" applyBorder="1" applyAlignment="1">
      <alignment horizontal="left" vertical="center" indent="3"/>
    </xf>
    <xf numFmtId="0" fontId="13" fillId="2" borderId="24" xfId="4" applyFont="1" applyFill="1" applyBorder="1" applyAlignment="1">
      <alignment horizontal="left" vertical="center" indent="3"/>
    </xf>
    <xf numFmtId="0" fontId="14" fillId="10" borderId="38" xfId="4" applyFont="1" applyFill="1" applyBorder="1" applyAlignment="1">
      <alignment horizontal="left" vertical="center" indent="1"/>
    </xf>
    <xf numFmtId="0" fontId="14" fillId="10" borderId="24" xfId="4" applyFont="1" applyFill="1" applyBorder="1" applyAlignment="1">
      <alignment horizontal="left" vertical="center" indent="1"/>
    </xf>
    <xf numFmtId="0" fontId="13" fillId="12" borderId="38" xfId="4" applyFont="1" applyFill="1" applyBorder="1" applyAlignment="1">
      <alignment horizontal="left" vertical="center"/>
    </xf>
    <xf numFmtId="0" fontId="13" fillId="12" borderId="24" xfId="4" applyFont="1" applyFill="1" applyBorder="1" applyAlignment="1">
      <alignment horizontal="left" vertical="center"/>
    </xf>
    <xf numFmtId="0" fontId="13" fillId="12" borderId="38" xfId="4" applyFont="1" applyFill="1" applyBorder="1" applyAlignment="1">
      <alignment horizontal="left" vertical="center" indent="4"/>
    </xf>
    <xf numFmtId="0" fontId="13" fillId="12" borderId="24" xfId="4" applyFont="1" applyFill="1" applyBorder="1" applyAlignment="1">
      <alignment horizontal="left" vertical="center" indent="4"/>
    </xf>
    <xf numFmtId="0" fontId="13" fillId="2" borderId="38" xfId="4" applyFont="1" applyFill="1" applyBorder="1" applyAlignment="1">
      <alignment horizontal="left" vertical="center" wrapText="1"/>
    </xf>
    <xf numFmtId="0" fontId="13" fillId="2" borderId="24" xfId="4" applyFont="1" applyFill="1" applyBorder="1" applyAlignment="1">
      <alignment horizontal="left" vertical="center" wrapText="1"/>
    </xf>
    <xf numFmtId="0" fontId="13" fillId="14" borderId="38" xfId="4" applyFont="1" applyFill="1" applyBorder="1" applyAlignment="1">
      <alignment horizontal="left" vertical="center" indent="2"/>
    </xf>
    <xf numFmtId="0" fontId="13" fillId="14" borderId="24" xfId="4" applyFont="1" applyFill="1" applyBorder="1" applyAlignment="1">
      <alignment horizontal="left" vertical="center" indent="2"/>
    </xf>
    <xf numFmtId="0" fontId="13" fillId="6" borderId="38" xfId="4" applyFont="1" applyFill="1" applyBorder="1" applyAlignment="1">
      <alignment horizontal="left" vertical="center" indent="2"/>
    </xf>
    <xf numFmtId="0" fontId="13" fillId="6" borderId="24" xfId="4" applyFont="1" applyFill="1" applyBorder="1" applyAlignment="1">
      <alignment horizontal="left" vertical="center" indent="2"/>
    </xf>
    <xf numFmtId="0" fontId="13" fillId="6" borderId="38" xfId="4" applyFont="1" applyFill="1" applyBorder="1" applyAlignment="1">
      <alignment horizontal="left" vertical="center" indent="5"/>
    </xf>
    <xf numFmtId="0" fontId="13" fillId="6" borderId="24" xfId="4" applyFont="1" applyFill="1" applyBorder="1" applyAlignment="1">
      <alignment horizontal="left" vertical="center" indent="5"/>
    </xf>
    <xf numFmtId="0" fontId="7" fillId="6" borderId="38" xfId="4" applyFont="1" applyFill="1" applyBorder="1" applyAlignment="1">
      <alignment horizontal="left" vertical="center"/>
    </xf>
    <xf numFmtId="0" fontId="7" fillId="6" borderId="24" xfId="4" applyFont="1" applyFill="1" applyBorder="1" applyAlignment="1">
      <alignment horizontal="left" vertical="center"/>
    </xf>
    <xf numFmtId="49" fontId="32" fillId="5" borderId="38" xfId="0" applyNumberFormat="1" applyFont="1" applyFill="1" applyBorder="1" applyAlignment="1" applyProtection="1">
      <alignment horizontal="left"/>
    </xf>
    <xf numFmtId="49" fontId="32" fillId="5" borderId="24" xfId="0" applyNumberFormat="1" applyFont="1" applyFill="1" applyBorder="1" applyAlignment="1" applyProtection="1">
      <alignment horizontal="left"/>
    </xf>
    <xf numFmtId="49" fontId="28" fillId="5" borderId="38" xfId="0" applyNumberFormat="1" applyFont="1" applyFill="1" applyBorder="1" applyAlignment="1" applyProtection="1">
      <alignment horizontal="left" indent="1"/>
    </xf>
    <xf numFmtId="49" fontId="28" fillId="5" borderId="24" xfId="0" applyNumberFormat="1" applyFont="1" applyFill="1" applyBorder="1" applyAlignment="1" applyProtection="1">
      <alignment horizontal="left" indent="1"/>
    </xf>
    <xf numFmtId="49" fontId="7" fillId="5" borderId="38" xfId="0" applyNumberFormat="1" applyFont="1" applyFill="1" applyBorder="1" applyAlignment="1" applyProtection="1">
      <alignment horizontal="left"/>
    </xf>
    <xf numFmtId="49" fontId="7" fillId="5" borderId="24" xfId="0" applyNumberFormat="1" applyFont="1" applyFill="1" applyBorder="1" applyAlignment="1" applyProtection="1">
      <alignment horizontal="left"/>
    </xf>
    <xf numFmtId="49" fontId="28" fillId="0" borderId="38" xfId="0" applyNumberFormat="1" applyFont="1" applyFill="1" applyBorder="1" applyAlignment="1" applyProtection="1">
      <alignment horizontal="left"/>
    </xf>
    <xf numFmtId="49" fontId="28" fillId="0" borderId="24" xfId="0" applyNumberFormat="1" applyFont="1" applyFill="1" applyBorder="1" applyAlignment="1" applyProtection="1">
      <alignment horizontal="left"/>
    </xf>
    <xf numFmtId="0" fontId="10" fillId="10" borderId="38" xfId="0" applyFont="1" applyFill="1" applyBorder="1" applyAlignment="1">
      <alignment horizontal="left" vertical="center" wrapText="1"/>
    </xf>
    <xf numFmtId="0" fontId="10" fillId="10" borderId="24" xfId="0" applyFont="1" applyFill="1" applyBorder="1" applyAlignment="1">
      <alignment horizontal="left" vertical="center" wrapText="1"/>
    </xf>
    <xf numFmtId="0" fontId="28" fillId="0" borderId="38" xfId="0" applyFont="1" applyBorder="1" applyAlignment="1">
      <alignment horizontal="left" vertical="center" wrapText="1"/>
    </xf>
    <xf numFmtId="0" fontId="28" fillId="0" borderId="24" xfId="0" applyFont="1" applyBorder="1" applyAlignment="1">
      <alignment horizontal="left" vertical="center" wrapText="1"/>
    </xf>
    <xf numFmtId="0" fontId="40" fillId="0" borderId="43" xfId="0" applyFont="1" applyBorder="1" applyAlignment="1">
      <alignment horizontal="left" vertical="center" wrapText="1"/>
    </xf>
    <xf numFmtId="0" fontId="40" fillId="0" borderId="46" xfId="0" applyFont="1" applyBorder="1" applyAlignment="1">
      <alignment horizontal="left" vertical="center" wrapText="1"/>
    </xf>
    <xf numFmtId="49" fontId="33" fillId="5" borderId="77" xfId="4" applyNumberFormat="1" applyFont="1" applyFill="1" applyBorder="1" applyAlignment="1">
      <alignment horizontal="left" vertical="center"/>
    </xf>
    <xf numFmtId="0" fontId="34" fillId="0" borderId="36" xfId="0" applyFont="1" applyBorder="1" applyAlignment="1">
      <alignment vertical="center"/>
    </xf>
    <xf numFmtId="0" fontId="34" fillId="0" borderId="24" xfId="0" applyFont="1" applyBorder="1" applyAlignment="1">
      <alignment vertical="center"/>
    </xf>
    <xf numFmtId="49" fontId="33" fillId="5" borderId="77" xfId="4" applyNumberFormat="1" applyFont="1" applyFill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7" fillId="13" borderId="38" xfId="4" applyFont="1" applyFill="1" applyBorder="1" applyAlignment="1">
      <alignment horizontal="left" vertical="center"/>
    </xf>
    <xf numFmtId="0" fontId="7" fillId="13" borderId="24" xfId="4" applyFont="1" applyFill="1" applyBorder="1" applyAlignment="1">
      <alignment horizontal="left" vertical="center"/>
    </xf>
    <xf numFmtId="49" fontId="28" fillId="0" borderId="38" xfId="0" applyNumberFormat="1" applyFont="1" applyFill="1" applyBorder="1" applyAlignment="1" applyProtection="1">
      <alignment horizontal="left" indent="2"/>
    </xf>
    <xf numFmtId="49" fontId="28" fillId="0" borderId="24" xfId="0" applyNumberFormat="1" applyFont="1" applyFill="1" applyBorder="1" applyAlignment="1" applyProtection="1">
      <alignment horizontal="left" indent="2"/>
    </xf>
    <xf numFmtId="0" fontId="10" fillId="2" borderId="38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50" fillId="0" borderId="81" xfId="8" applyFont="1" applyBorder="1" applyAlignment="1">
      <alignment horizontal="center" vertical="center"/>
    </xf>
    <xf numFmtId="0" fontId="50" fillId="0" borderId="85" xfId="8" applyFont="1" applyBorder="1" applyAlignment="1">
      <alignment horizontal="center" vertical="center"/>
    </xf>
    <xf numFmtId="49" fontId="50" fillId="0" borderId="7" xfId="8" applyNumberFormat="1" applyFont="1" applyBorder="1" applyAlignment="1">
      <alignment horizontal="center" vertical="center"/>
    </xf>
    <xf numFmtId="49" fontId="50" fillId="0" borderId="82" xfId="8" applyNumberFormat="1" applyFont="1" applyBorder="1" applyAlignment="1">
      <alignment horizontal="center" vertical="center"/>
    </xf>
    <xf numFmtId="0" fontId="50" fillId="0" borderId="7" xfId="8" applyFont="1" applyBorder="1" applyAlignment="1">
      <alignment horizontal="center" vertical="center"/>
    </xf>
    <xf numFmtId="0" fontId="50" fillId="0" borderId="82" xfId="8" applyFont="1" applyBorder="1" applyAlignment="1">
      <alignment horizontal="center" vertical="center"/>
    </xf>
    <xf numFmtId="0" fontId="50" fillId="0" borderId="79" xfId="8" applyFont="1" applyBorder="1" applyAlignment="1">
      <alignment horizontal="center" vertical="center"/>
    </xf>
    <xf numFmtId="0" fontId="50" fillId="0" borderId="83" xfId="8" applyFont="1" applyBorder="1" applyAlignment="1">
      <alignment horizontal="center" vertical="center"/>
    </xf>
    <xf numFmtId="0" fontId="50" fillId="0" borderId="80" xfId="8" applyFont="1" applyBorder="1" applyAlignment="1">
      <alignment horizontal="center" vertical="center"/>
    </xf>
    <xf numFmtId="0" fontId="50" fillId="0" borderId="84" xfId="8" applyFont="1" applyBorder="1" applyAlignment="1">
      <alignment horizontal="center" vertical="center"/>
    </xf>
    <xf numFmtId="0" fontId="50" fillId="0" borderId="7" xfId="8" applyFont="1" applyBorder="1" applyAlignment="1">
      <alignment horizontal="center" vertical="center" wrapText="1"/>
    </xf>
    <xf numFmtId="0" fontId="50" fillId="0" borderId="82" xfId="8" applyFont="1" applyBorder="1" applyAlignment="1">
      <alignment horizontal="center" vertical="center" wrapText="1"/>
    </xf>
  </cellXfs>
  <cellStyles count="13">
    <cellStyle name="Обычный" xfId="0" builtinId="0"/>
    <cellStyle name="Обычный_Бюджет ноября1" xfId="9"/>
    <cellStyle name="Обычный_Бюджет по отгрузке БЕЗ НДС-Над" xfId="8"/>
    <cellStyle name="Обычный_План ТЕПЛО 2006 для фил. с расшифровками   (01.02.06)" xfId="4"/>
    <cellStyle name="Обычный_План ТЕПЛО 2008" xfId="2"/>
    <cellStyle name="Обычный_Посл. Обосн ПТЭ" xfId="11"/>
    <cellStyle name="Обычный_Транспортные расходы" xfId="12"/>
    <cellStyle name="Обычный_Черниговский" xfId="5"/>
    <cellStyle name="Обычный_ЭкБдж ВсеВиды 2007 корр. 4 КВАРТАЛ" xfId="10"/>
    <cellStyle name="Процентный 2" xfId="6"/>
    <cellStyle name="Финансовый" xfId="1" builtinId="3"/>
    <cellStyle name="Финансовый 2" xfId="7"/>
    <cellStyle name="Финансовый_План ТЕПЛО 200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u-RU"/>
              <a:t>Поступления и затраты филиала в течение 2006 года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арс!#ССЫЛКА!</c:f>
              <c:strCache>
                <c:ptCount val="1"/>
                <c:pt idx="0">
                  <c:v>#ССЫЛКА!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('эк бюдж'!$H$8,'эк бюдж'!$L$8,'эк бюдж'!$Q$8,'эк бюдж'!$V$8,'эк бюдж'!$X$8)</c:f>
              <c:strCache>
                <c:ptCount val="5"/>
                <c:pt idx="0">
                  <c:v>1 кв.</c:v>
                </c:pt>
                <c:pt idx="1">
                  <c:v>2 кв.</c:v>
                </c:pt>
                <c:pt idx="2">
                  <c:v>3 кв.</c:v>
                </c:pt>
                <c:pt idx="3">
                  <c:v>4 кв.</c:v>
                </c:pt>
                <c:pt idx="4">
                  <c:v>Всего год</c:v>
                </c:pt>
              </c:strCache>
            </c:strRef>
          </c:cat>
          <c:val>
            <c:numRef>
              <c:f>(арс!#ССЫЛКА!;арс!#ССЫЛКА!;арс!#ССЫЛКА!;арс!#ССЫЛКА!;арс!#ССЫЛКА!)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арс!#ССЫЛКА!</c:f>
              <c:strCache>
                <c:ptCount val="1"/>
                <c:pt idx="0">
                  <c:v>#ССЫЛКА!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(арс!#ССЫЛКА!;арс!#ССЫЛКА!;арс!#ССЫЛКА!;арс!#ССЫЛКА!;арс!#ССЫЛКА!)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[3]арс!$B$357</c:f>
              <c:strCache>
                <c:ptCount val="1"/>
                <c:pt idx="0">
                  <c:v>Прибыль без учета резерва на вознаграждения</c:v>
                </c:pt>
              </c:strCache>
            </c:strRef>
          </c:tx>
          <c:val>
            <c:numRef>
              <c:f>([3]арс!$H$357,[3]арс!$L$357,[3]арс!$Q$357,[3]арс!$V$357,[3]арс!$X$357)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82044800"/>
        <c:axId val="82046336"/>
      </c:barChart>
      <c:catAx>
        <c:axId val="820448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2046336"/>
        <c:crosses val="autoZero"/>
        <c:auto val="1"/>
        <c:lblAlgn val="ctr"/>
        <c:lblOffset val="100"/>
        <c:tickLblSkip val="1"/>
        <c:tickMarkSkip val="1"/>
      </c:catAx>
      <c:valAx>
        <c:axId val="82046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u-RU"/>
                  <a:t>Тыс.руб.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2044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141" r="0.750000000000014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357</xdr:row>
      <xdr:rowOff>0</xdr:rowOff>
    </xdr:from>
    <xdr:to>
      <xdr:col>23</xdr:col>
      <xdr:colOff>676275</xdr:colOff>
      <xdr:row>357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55;&#1083;&#1072;&#1085;&#1086;&#1074;&#1086;&#1077;%20&#1091;&#1087;&#1088;&#1072;&#1074;&#1083;&#1077;&#1085;&#1080;&#1077;/&#1041;&#1044;2014/&#1055;&#1051;&#1040;&#1053;%202014/&#1087;&#1077;&#1088;&#1074;&#1086;&#1085;&#1072;&#1095;.&#1055;&#1083;&#1072;&#1085;%202014/&#1086;&#1090;%20&#1092;&#1080;&#1083;&#1080;&#1072;&#1083;&#1086;&#1074;/&#1055;&#1088;&#1090;&#1060;/&#1055;&#1088;&#1090;&#1060;%20&#1042;&#1044;&#1054;%20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57;&#1041;&#1067;&#1058;%20&#1076;&#1083;&#1103;%20&#1055;&#1059;/&#1055;&#1051;&#1040;&#1053;&#1067;%202014/&#1042;&#1044;&#1054;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55;&#1083;&#1072;&#1085;&#1086;&#1074;&#1086;&#1077;%20&#1091;&#1087;&#1088;&#1072;&#1074;&#1083;&#1077;&#1085;&#1080;&#1077;/&#1041;&#1044;2014/&#1069;&#1082;&#1041;&#1076;&#1078;%202014/&#1055;&#1083;&#1072;&#1085;%20&#1069;&#1082;&#1041;&#1076;&#1078;%202014/&#1055;&#1077;&#1088;&#1074;&#1086;&#1085;&#1072;&#1095;.%20&#1087;&#1083;&#1072;&#1085;%20&#1069;&#1041;%202014/&#1069;&#1082;&#1041;&#1076;&#1078;%20&#1042;&#1044;&#1054;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ДО"/>
      <sheetName val="лаз"/>
    </sheetNames>
    <sheetDataSet>
      <sheetData sheetId="0">
        <row r="14">
          <cell r="E14">
            <v>13686.529999999999</v>
          </cell>
          <cell r="F14">
            <v>13686.529999999999</v>
          </cell>
          <cell r="G14">
            <v>13686.529999999999</v>
          </cell>
          <cell r="I14">
            <v>13686.529999999999</v>
          </cell>
          <cell r="J14">
            <v>13686.529999999999</v>
          </cell>
          <cell r="K14">
            <v>13686.529999999999</v>
          </cell>
          <cell r="N14">
            <v>13686.529999999999</v>
          </cell>
          <cell r="O14">
            <v>13686.529999999999</v>
          </cell>
          <cell r="P14">
            <v>13686.529999999999</v>
          </cell>
          <cell r="S14">
            <v>13686.529999999999</v>
          </cell>
          <cell r="T14">
            <v>13686.529999999999</v>
          </cell>
          <cell r="U14">
            <v>13686.529999999999</v>
          </cell>
        </row>
      </sheetData>
      <sheetData sheetId="1">
        <row r="19">
          <cell r="X19">
            <v>0</v>
          </cell>
        </row>
        <row r="20">
          <cell r="X20">
            <v>0</v>
          </cell>
        </row>
        <row r="21">
          <cell r="X21">
            <v>1496.7548352000001</v>
          </cell>
        </row>
        <row r="22">
          <cell r="X22">
            <v>1496.7548352000001</v>
          </cell>
        </row>
        <row r="23">
          <cell r="X23">
            <v>0</v>
          </cell>
        </row>
        <row r="24">
          <cell r="X24">
            <v>0</v>
          </cell>
        </row>
        <row r="25">
          <cell r="X25">
            <v>0</v>
          </cell>
        </row>
        <row r="26">
          <cell r="X26">
            <v>0</v>
          </cell>
        </row>
        <row r="27">
          <cell r="X27">
            <v>0</v>
          </cell>
        </row>
        <row r="28">
          <cell r="X28">
            <v>0</v>
          </cell>
        </row>
        <row r="29">
          <cell r="X29">
            <v>0</v>
          </cell>
        </row>
        <row r="30">
          <cell r="X30">
            <v>0</v>
          </cell>
        </row>
        <row r="31">
          <cell r="X31">
            <v>0</v>
          </cell>
        </row>
        <row r="32">
          <cell r="X32">
            <v>0</v>
          </cell>
        </row>
        <row r="33">
          <cell r="X33">
            <v>0</v>
          </cell>
        </row>
        <row r="34">
          <cell r="X34">
            <v>0</v>
          </cell>
        </row>
        <row r="35">
          <cell r="X35">
            <v>0</v>
          </cell>
        </row>
        <row r="36">
          <cell r="X36">
            <v>0</v>
          </cell>
        </row>
        <row r="37">
          <cell r="X37">
            <v>0</v>
          </cell>
        </row>
        <row r="38">
          <cell r="X38">
            <v>0</v>
          </cell>
        </row>
        <row r="39">
          <cell r="X39">
            <v>0</v>
          </cell>
        </row>
        <row r="40">
          <cell r="X40">
            <v>0</v>
          </cell>
        </row>
        <row r="41">
          <cell r="X41">
            <v>0</v>
          </cell>
        </row>
        <row r="42">
          <cell r="X42">
            <v>0</v>
          </cell>
        </row>
        <row r="43">
          <cell r="X43">
            <v>0</v>
          </cell>
        </row>
        <row r="44">
          <cell r="X44">
            <v>0</v>
          </cell>
        </row>
        <row r="45">
          <cell r="X45">
            <v>0</v>
          </cell>
        </row>
        <row r="46">
          <cell r="X46">
            <v>0</v>
          </cell>
        </row>
        <row r="47">
          <cell r="X47">
            <v>0</v>
          </cell>
        </row>
        <row r="48">
          <cell r="X48">
            <v>0</v>
          </cell>
        </row>
        <row r="49">
          <cell r="X49">
            <v>0</v>
          </cell>
        </row>
        <row r="50">
          <cell r="X50">
            <v>0</v>
          </cell>
        </row>
        <row r="51">
          <cell r="X51">
            <v>0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0</v>
          </cell>
        </row>
        <row r="56">
          <cell r="X56">
            <v>0</v>
          </cell>
        </row>
        <row r="57">
          <cell r="X57">
            <v>0</v>
          </cell>
        </row>
        <row r="58">
          <cell r="X58">
            <v>0</v>
          </cell>
        </row>
        <row r="59">
          <cell r="X59">
            <v>0</v>
          </cell>
        </row>
        <row r="60">
          <cell r="X60">
            <v>0</v>
          </cell>
        </row>
        <row r="61">
          <cell r="X61">
            <v>0</v>
          </cell>
        </row>
        <row r="62">
          <cell r="X62">
            <v>0</v>
          </cell>
        </row>
        <row r="63">
          <cell r="X63">
            <v>0</v>
          </cell>
        </row>
        <row r="64">
          <cell r="X64">
            <v>0</v>
          </cell>
        </row>
        <row r="65">
          <cell r="X65">
            <v>0</v>
          </cell>
        </row>
        <row r="66">
          <cell r="X66">
            <v>0</v>
          </cell>
        </row>
        <row r="67">
          <cell r="X67">
            <v>0</v>
          </cell>
        </row>
        <row r="68">
          <cell r="X68">
            <v>0</v>
          </cell>
        </row>
        <row r="69">
          <cell r="X69">
            <v>0</v>
          </cell>
        </row>
        <row r="70">
          <cell r="X70">
            <v>164238.35999999999</v>
          </cell>
        </row>
        <row r="71">
          <cell r="X71">
            <v>0</v>
          </cell>
        </row>
        <row r="72">
          <cell r="X72">
            <v>0</v>
          </cell>
        </row>
        <row r="73">
          <cell r="X73">
            <v>0</v>
          </cell>
        </row>
        <row r="74">
          <cell r="X74">
            <v>0</v>
          </cell>
        </row>
        <row r="75">
          <cell r="X75">
            <v>0</v>
          </cell>
        </row>
        <row r="76">
          <cell r="X76">
            <v>0</v>
          </cell>
        </row>
        <row r="77">
          <cell r="X77">
            <v>374.18870880000003</v>
          </cell>
        </row>
        <row r="78">
          <cell r="X78">
            <v>1496.7548352000001</v>
          </cell>
        </row>
        <row r="79">
          <cell r="X79">
            <v>0</v>
          </cell>
        </row>
        <row r="80">
          <cell r="X80">
            <v>0</v>
          </cell>
        </row>
        <row r="81">
          <cell r="X81">
            <v>0</v>
          </cell>
        </row>
        <row r="82">
          <cell r="X82">
            <v>0</v>
          </cell>
        </row>
        <row r="83">
          <cell r="X83">
            <v>0</v>
          </cell>
        </row>
        <row r="84">
          <cell r="X84">
            <v>0</v>
          </cell>
        </row>
        <row r="85">
          <cell r="X85">
            <v>0</v>
          </cell>
        </row>
        <row r="86">
          <cell r="X86">
            <v>0</v>
          </cell>
        </row>
        <row r="87">
          <cell r="X87">
            <v>1496.7548352000001</v>
          </cell>
        </row>
        <row r="88">
          <cell r="X88">
            <v>0</v>
          </cell>
        </row>
        <row r="89">
          <cell r="X89">
            <v>1496.7548352000001</v>
          </cell>
        </row>
        <row r="90">
          <cell r="X90">
            <v>0</v>
          </cell>
        </row>
        <row r="91">
          <cell r="X91">
            <v>0</v>
          </cell>
        </row>
        <row r="92">
          <cell r="X92">
            <v>0</v>
          </cell>
        </row>
        <row r="93">
          <cell r="X93">
            <v>0</v>
          </cell>
        </row>
        <row r="94">
          <cell r="X94">
            <v>0</v>
          </cell>
        </row>
        <row r="95">
          <cell r="X95">
            <v>1496.7548352000001</v>
          </cell>
        </row>
        <row r="96">
          <cell r="X96">
            <v>0</v>
          </cell>
        </row>
        <row r="97">
          <cell r="X97">
            <v>0</v>
          </cell>
        </row>
        <row r="98">
          <cell r="X98">
            <v>0</v>
          </cell>
        </row>
        <row r="99">
          <cell r="X99">
            <v>0</v>
          </cell>
        </row>
        <row r="100">
          <cell r="X100">
            <v>0</v>
          </cell>
        </row>
        <row r="101">
          <cell r="X101">
            <v>0</v>
          </cell>
        </row>
        <row r="102">
          <cell r="X102">
            <v>0</v>
          </cell>
        </row>
        <row r="103">
          <cell r="X103">
            <v>0</v>
          </cell>
        </row>
        <row r="104">
          <cell r="X104">
            <v>0</v>
          </cell>
        </row>
        <row r="105">
          <cell r="X105">
            <v>0</v>
          </cell>
        </row>
        <row r="106">
          <cell r="X106">
            <v>0</v>
          </cell>
        </row>
        <row r="107">
          <cell r="X107">
            <v>0</v>
          </cell>
        </row>
        <row r="108">
          <cell r="X108">
            <v>0</v>
          </cell>
        </row>
        <row r="109">
          <cell r="X109">
            <v>0</v>
          </cell>
        </row>
        <row r="110">
          <cell r="X110">
            <v>1496.7548352000001</v>
          </cell>
        </row>
        <row r="111">
          <cell r="X111">
            <v>0</v>
          </cell>
        </row>
        <row r="124">
          <cell r="X124">
            <v>0</v>
          </cell>
        </row>
        <row r="125">
          <cell r="X125">
            <v>0</v>
          </cell>
        </row>
        <row r="126">
          <cell r="X126">
            <v>0</v>
          </cell>
        </row>
        <row r="127">
          <cell r="X127">
            <v>0</v>
          </cell>
        </row>
        <row r="128">
          <cell r="X128">
            <v>0</v>
          </cell>
        </row>
        <row r="129">
          <cell r="X129">
            <v>0</v>
          </cell>
        </row>
        <row r="130">
          <cell r="X130">
            <v>0</v>
          </cell>
        </row>
        <row r="131">
          <cell r="X131">
            <v>0</v>
          </cell>
        </row>
        <row r="132">
          <cell r="X132">
            <v>0</v>
          </cell>
        </row>
        <row r="133">
          <cell r="X133">
            <v>0</v>
          </cell>
        </row>
        <row r="134">
          <cell r="X134">
            <v>0</v>
          </cell>
        </row>
        <row r="135">
          <cell r="X135">
            <v>0</v>
          </cell>
        </row>
        <row r="136">
          <cell r="X136">
            <v>0</v>
          </cell>
        </row>
        <row r="137">
          <cell r="X137">
            <v>0</v>
          </cell>
        </row>
        <row r="138">
          <cell r="X138">
            <v>0</v>
          </cell>
        </row>
        <row r="139">
          <cell r="X139">
            <v>0</v>
          </cell>
        </row>
        <row r="140">
          <cell r="X140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</row>
        <row r="170">
          <cell r="E170">
            <v>0</v>
          </cell>
          <cell r="F170">
            <v>0</v>
          </cell>
          <cell r="G170">
            <v>0</v>
          </cell>
          <cell r="I170">
            <v>0</v>
          </cell>
          <cell r="J170">
            <v>0</v>
          </cell>
          <cell r="K170">
            <v>0</v>
          </cell>
          <cell r="N170">
            <v>0</v>
          </cell>
          <cell r="O170">
            <v>0</v>
          </cell>
          <cell r="P170">
            <v>0</v>
          </cell>
          <cell r="S170">
            <v>0</v>
          </cell>
          <cell r="T170">
            <v>0</v>
          </cell>
          <cell r="U170">
            <v>0</v>
          </cell>
        </row>
        <row r="176">
          <cell r="X176">
            <v>1023.4525125183732</v>
          </cell>
        </row>
        <row r="177">
          <cell r="X177">
            <v>928.6883909888943</v>
          </cell>
        </row>
        <row r="178">
          <cell r="X178">
            <v>94.764121529478999</v>
          </cell>
        </row>
        <row r="179">
          <cell r="X179">
            <v>0</v>
          </cell>
        </row>
        <row r="180">
          <cell r="X180">
            <v>309.08265878054868</v>
          </cell>
        </row>
        <row r="181">
          <cell r="X181">
            <v>280.46389407864604</v>
          </cell>
        </row>
        <row r="182">
          <cell r="X182">
            <v>28.618764701902656</v>
          </cell>
        </row>
        <row r="183">
          <cell r="X183">
            <v>0</v>
          </cell>
        </row>
        <row r="184">
          <cell r="X184">
            <v>0</v>
          </cell>
        </row>
        <row r="185">
          <cell r="X185">
            <v>3.2549999999999999</v>
          </cell>
        </row>
        <row r="186">
          <cell r="H186">
            <v>0.81374999999999997</v>
          </cell>
          <cell r="I186">
            <v>0.27124999999999999</v>
          </cell>
          <cell r="J186">
            <v>0.27124999999999999</v>
          </cell>
          <cell r="K186">
            <v>0.27124999999999999</v>
          </cell>
          <cell r="N186">
            <v>0.27124999999999999</v>
          </cell>
          <cell r="O186">
            <v>0.27124999999999999</v>
          </cell>
          <cell r="P186">
            <v>0.27124999999999999</v>
          </cell>
          <cell r="S186">
            <v>0.27124999999999999</v>
          </cell>
          <cell r="T186">
            <v>0.27124999999999999</v>
          </cell>
          <cell r="U186">
            <v>0.27124999999999999</v>
          </cell>
          <cell r="X186">
            <v>3.2549999999999999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N187">
            <v>0</v>
          </cell>
          <cell r="O187">
            <v>0</v>
          </cell>
          <cell r="P187">
            <v>0</v>
          </cell>
          <cell r="S187">
            <v>0</v>
          </cell>
          <cell r="T187">
            <v>0</v>
          </cell>
          <cell r="U187">
            <v>0</v>
          </cell>
          <cell r="X187">
            <v>0</v>
          </cell>
        </row>
        <row r="205">
          <cell r="X205">
            <v>150.85999999999999</v>
          </cell>
        </row>
        <row r="206">
          <cell r="X206">
            <v>0</v>
          </cell>
        </row>
        <row r="207">
          <cell r="X207">
            <v>128.16</v>
          </cell>
        </row>
        <row r="208">
          <cell r="H208">
            <v>32.04</v>
          </cell>
          <cell r="I208">
            <v>10.68</v>
          </cell>
          <cell r="J208">
            <v>10.68</v>
          </cell>
          <cell r="K208">
            <v>10.68</v>
          </cell>
          <cell r="N208">
            <v>10.68</v>
          </cell>
          <cell r="O208">
            <v>10.68</v>
          </cell>
          <cell r="P208">
            <v>10.68</v>
          </cell>
          <cell r="S208">
            <v>10.68</v>
          </cell>
          <cell r="T208">
            <v>10.68</v>
          </cell>
          <cell r="U208">
            <v>10.68</v>
          </cell>
          <cell r="X208">
            <v>128.16</v>
          </cell>
        </row>
        <row r="209">
          <cell r="E209">
            <v>0</v>
          </cell>
          <cell r="F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N209">
            <v>0</v>
          </cell>
          <cell r="O209">
            <v>0</v>
          </cell>
          <cell r="P209">
            <v>0</v>
          </cell>
          <cell r="S209">
            <v>0</v>
          </cell>
          <cell r="T209">
            <v>0</v>
          </cell>
          <cell r="U209">
            <v>0</v>
          </cell>
          <cell r="X209">
            <v>0</v>
          </cell>
        </row>
        <row r="210">
          <cell r="E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N210">
            <v>0</v>
          </cell>
          <cell r="O210">
            <v>0</v>
          </cell>
          <cell r="P210">
            <v>0</v>
          </cell>
          <cell r="S210">
            <v>0</v>
          </cell>
          <cell r="T210">
            <v>0</v>
          </cell>
          <cell r="U210">
            <v>0</v>
          </cell>
          <cell r="X210">
            <v>0</v>
          </cell>
        </row>
        <row r="211">
          <cell r="X211">
            <v>0</v>
          </cell>
        </row>
        <row r="212">
          <cell r="X212">
            <v>0</v>
          </cell>
        </row>
        <row r="213">
          <cell r="X213">
            <v>0</v>
          </cell>
        </row>
        <row r="214">
          <cell r="X214">
            <v>0</v>
          </cell>
        </row>
        <row r="215">
          <cell r="X215">
            <v>0</v>
          </cell>
        </row>
        <row r="216">
          <cell r="X216">
            <v>0</v>
          </cell>
        </row>
        <row r="217">
          <cell r="X217">
            <v>0</v>
          </cell>
        </row>
        <row r="218">
          <cell r="X218">
            <v>0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N227">
            <v>0</v>
          </cell>
          <cell r="O227">
            <v>0</v>
          </cell>
          <cell r="P227">
            <v>0</v>
          </cell>
          <cell r="S227">
            <v>0</v>
          </cell>
          <cell r="T227">
            <v>0</v>
          </cell>
          <cell r="U227">
            <v>0</v>
          </cell>
          <cell r="X227">
            <v>0</v>
          </cell>
        </row>
        <row r="228">
          <cell r="X228">
            <v>0</v>
          </cell>
        </row>
        <row r="229">
          <cell r="X229">
            <v>4.3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N230">
            <v>0</v>
          </cell>
          <cell r="O230">
            <v>0</v>
          </cell>
          <cell r="P230">
            <v>0</v>
          </cell>
          <cell r="S230">
            <v>0</v>
          </cell>
          <cell r="T230">
            <v>0</v>
          </cell>
          <cell r="U230">
            <v>0</v>
          </cell>
          <cell r="X230">
            <v>0</v>
          </cell>
        </row>
        <row r="231"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N231">
            <v>0</v>
          </cell>
          <cell r="O231">
            <v>0</v>
          </cell>
          <cell r="P231">
            <v>0</v>
          </cell>
          <cell r="S231">
            <v>0</v>
          </cell>
          <cell r="T231">
            <v>0</v>
          </cell>
          <cell r="U231">
            <v>0</v>
          </cell>
          <cell r="X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N232">
            <v>0</v>
          </cell>
          <cell r="O232">
            <v>0</v>
          </cell>
          <cell r="P232">
            <v>0</v>
          </cell>
          <cell r="S232">
            <v>0</v>
          </cell>
          <cell r="T232">
            <v>0</v>
          </cell>
          <cell r="U232">
            <v>0</v>
          </cell>
          <cell r="X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N233">
            <v>0</v>
          </cell>
          <cell r="O233">
            <v>0</v>
          </cell>
          <cell r="P233">
            <v>0</v>
          </cell>
          <cell r="S233">
            <v>0</v>
          </cell>
          <cell r="T233">
            <v>0</v>
          </cell>
          <cell r="U233">
            <v>0</v>
          </cell>
          <cell r="X233">
            <v>0</v>
          </cell>
        </row>
        <row r="234">
          <cell r="H234">
            <v>0.75</v>
          </cell>
          <cell r="I234">
            <v>0.25</v>
          </cell>
          <cell r="J234">
            <v>0.25</v>
          </cell>
          <cell r="K234">
            <v>0.25</v>
          </cell>
          <cell r="N234">
            <v>0.25</v>
          </cell>
          <cell r="O234">
            <v>0.25</v>
          </cell>
          <cell r="P234">
            <v>0.25</v>
          </cell>
          <cell r="S234">
            <v>0.25</v>
          </cell>
          <cell r="T234">
            <v>0.25</v>
          </cell>
          <cell r="U234">
            <v>0.25</v>
          </cell>
          <cell r="X234">
            <v>3</v>
          </cell>
        </row>
        <row r="235">
          <cell r="H235">
            <v>0.32500000000000001</v>
          </cell>
          <cell r="I235">
            <v>0.10833333333333334</v>
          </cell>
          <cell r="J235">
            <v>0.10833333333333334</v>
          </cell>
          <cell r="K235">
            <v>0.10833333333333334</v>
          </cell>
          <cell r="N235">
            <v>0.10833333333333334</v>
          </cell>
          <cell r="O235">
            <v>0.10833333333333334</v>
          </cell>
          <cell r="P235">
            <v>0.10833333333333334</v>
          </cell>
          <cell r="S235">
            <v>0.10833333333333334</v>
          </cell>
          <cell r="T235">
            <v>0.10833333333333334</v>
          </cell>
          <cell r="U235">
            <v>0.10833333333333334</v>
          </cell>
          <cell r="X235">
            <v>1.3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N236">
            <v>0</v>
          </cell>
          <cell r="O236">
            <v>0</v>
          </cell>
          <cell r="P236">
            <v>0</v>
          </cell>
          <cell r="S236">
            <v>0</v>
          </cell>
          <cell r="T236">
            <v>0</v>
          </cell>
          <cell r="U236">
            <v>0</v>
          </cell>
          <cell r="X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N237">
            <v>0</v>
          </cell>
          <cell r="O237">
            <v>0</v>
          </cell>
          <cell r="P237">
            <v>0</v>
          </cell>
          <cell r="S237">
            <v>0</v>
          </cell>
          <cell r="T237">
            <v>0</v>
          </cell>
          <cell r="U237">
            <v>0</v>
          </cell>
          <cell r="X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N238">
            <v>0</v>
          </cell>
          <cell r="O238">
            <v>0</v>
          </cell>
          <cell r="P238">
            <v>0</v>
          </cell>
          <cell r="S238">
            <v>0</v>
          </cell>
          <cell r="T238">
            <v>0</v>
          </cell>
          <cell r="U238">
            <v>0</v>
          </cell>
          <cell r="X238">
            <v>0</v>
          </cell>
        </row>
        <row r="239">
          <cell r="H239">
            <v>4.5999999999999996</v>
          </cell>
          <cell r="I239">
            <v>1.2</v>
          </cell>
          <cell r="J239">
            <v>1.2</v>
          </cell>
          <cell r="K239">
            <v>2.2000000000000002</v>
          </cell>
          <cell r="N239">
            <v>1.2</v>
          </cell>
          <cell r="O239">
            <v>1.2</v>
          </cell>
          <cell r="P239">
            <v>2.2000000000000002</v>
          </cell>
          <cell r="S239">
            <v>1.2</v>
          </cell>
          <cell r="T239">
            <v>1.2</v>
          </cell>
          <cell r="U239">
            <v>2.2000000000000002</v>
          </cell>
          <cell r="X239">
            <v>18.399999999999999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315">
          <cell r="X315">
            <v>1486.6501712989218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Экономика"/>
      <sheetName val="Финансы"/>
      <sheetName val="Свод"/>
      <sheetName val="арс"/>
      <sheetName val="анч"/>
      <sheetName val="якв"/>
      <sheetName val="над"/>
      <sheetName val="хсн"/>
      <sheetName val="шкт"/>
      <sheetName val="гкл"/>
      <sheetName val="днг"/>
      <sheetName val="чуг"/>
      <sheetName val="кав1"/>
      <sheetName val="ольга"/>
      <sheetName val="лсз"/>
      <sheetName val="днр1"/>
      <sheetName val="пож"/>
      <sheetName val="мих"/>
      <sheetName val="нах"/>
      <sheetName val="лаз"/>
      <sheetName val="окт"/>
      <sheetName val="спс1"/>
      <sheetName val="хор"/>
    </sheetNames>
    <sheetDataSet>
      <sheetData sheetId="0"/>
      <sheetData sheetId="1">
        <row r="20">
          <cell r="D20">
            <v>0</v>
          </cell>
        </row>
      </sheetData>
      <sheetData sheetId="2">
        <row r="20">
          <cell r="W20">
            <v>44821.830508474573</v>
          </cell>
        </row>
      </sheetData>
      <sheetData sheetId="3"/>
      <sheetData sheetId="4"/>
      <sheetData sheetId="5"/>
      <sheetData sheetId="6"/>
      <sheetData sheetId="7">
        <row r="11">
          <cell r="D11">
            <v>61428.240000000005</v>
          </cell>
        </row>
      </sheetData>
      <sheetData sheetId="8"/>
      <sheetData sheetId="9"/>
      <sheetData sheetId="10"/>
      <sheetData sheetId="11"/>
      <sheetData sheetId="12"/>
      <sheetData sheetId="13">
        <row r="8">
          <cell r="D8">
            <v>0</v>
          </cell>
        </row>
      </sheetData>
      <sheetData sheetId="14"/>
      <sheetData sheetId="15"/>
      <sheetData sheetId="16"/>
      <sheetData sheetId="17">
        <row r="8">
          <cell r="D8">
            <v>17.715560375399999</v>
          </cell>
        </row>
      </sheetData>
      <sheetData sheetId="18"/>
      <sheetData sheetId="19">
        <row r="8">
          <cell r="D8">
            <v>9.32</v>
          </cell>
        </row>
        <row r="11">
          <cell r="D11">
            <v>124729.5696</v>
          </cell>
          <cell r="E11">
            <v>124729.5696</v>
          </cell>
          <cell r="F11">
            <v>124729.5696</v>
          </cell>
          <cell r="H11">
            <v>124729.5696</v>
          </cell>
          <cell r="I11">
            <v>124729.5696</v>
          </cell>
          <cell r="J11">
            <v>124729.5696</v>
          </cell>
          <cell r="M11">
            <v>124729.5696</v>
          </cell>
          <cell r="N11">
            <v>124729.5696</v>
          </cell>
          <cell r="O11">
            <v>124729.5696</v>
          </cell>
          <cell r="R11">
            <v>124729.5696</v>
          </cell>
          <cell r="S11">
            <v>124729.5696</v>
          </cell>
          <cell r="T11">
            <v>124729.5696</v>
          </cell>
        </row>
        <row r="40">
          <cell r="W40">
            <v>1496754.8351999999</v>
          </cell>
        </row>
      </sheetData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_ФИЛ"/>
      <sheetName val="СВОД"/>
      <sheetName val="АрсФ"/>
      <sheetName val="АртФ"/>
      <sheetName val="ГклФ"/>
      <sheetName val="ДнгФ"/>
      <sheetName val="ЛсзФ"/>
      <sheetName val="МихФ"/>
      <sheetName val="НхдФ"/>
      <sheetName val="ПртФ"/>
      <sheetName val="СпсФ"/>
      <sheetName val="ПримФ"/>
      <sheetName val="дирекция"/>
      <sheetName val="арс"/>
      <sheetName val="анч"/>
      <sheetName val="якв"/>
      <sheetName val="арт"/>
      <sheetName val="над"/>
      <sheetName val="резерв"/>
      <sheetName val="хсн"/>
      <sheetName val="шкт"/>
      <sheetName val="гкл"/>
      <sheetName val="днр"/>
      <sheetName val="днг"/>
      <sheetName val="кав1"/>
      <sheetName val="кав2"/>
      <sheetName val="чуг"/>
      <sheetName val="лсз"/>
      <sheetName val="пож"/>
      <sheetName val="мих"/>
      <sheetName val="окт"/>
      <sheetName val="хор"/>
      <sheetName val="хнк"/>
      <sheetName val="пгр"/>
      <sheetName val="нхд"/>
      <sheetName val="прт"/>
      <sheetName val="вла"/>
      <sheetName val="лаз"/>
      <sheetName val="фок"/>
      <sheetName val="спс1"/>
      <sheetName val="спс2"/>
      <sheetName val="Фок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H8" t="str">
            <v>1 кв.</v>
          </cell>
        </row>
      </sheetData>
      <sheetData sheetId="10"/>
      <sheetData sheetId="11"/>
      <sheetData sheetId="12"/>
      <sheetData sheetId="13">
        <row r="357">
          <cell r="B357" t="str">
            <v>Прибыль без учета резерва на вознаграждения</v>
          </cell>
          <cell r="H357">
            <v>0</v>
          </cell>
          <cell r="L357">
            <v>0</v>
          </cell>
          <cell r="Q357">
            <v>0</v>
          </cell>
          <cell r="V357">
            <v>0</v>
          </cell>
          <cell r="X357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8">
          <cell r="H8" t="str">
            <v>1 кв.</v>
          </cell>
        </row>
      </sheetData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BC258"/>
  <sheetViews>
    <sheetView tabSelected="1" view="pageBreakPreview" zoomScale="60" zoomScaleNormal="60" workbookViewId="0">
      <pane xSplit="4" ySplit="8" topLeftCell="M19" activePane="bottomRight" state="frozen"/>
      <selection activeCell="AA113" sqref="AA113:AA114"/>
      <selection pane="topRight" activeCell="AA113" sqref="AA113:AA114"/>
      <selection pane="bottomLeft" activeCell="AA113" sqref="AA113:AA114"/>
      <selection pane="bottomRight" activeCell="AX166" sqref="AX166"/>
    </sheetView>
  </sheetViews>
  <sheetFormatPr defaultRowHeight="15.75" outlineLevelRow="1"/>
  <cols>
    <col min="1" max="1" width="8.42578125" style="3" customWidth="1"/>
    <col min="2" max="2" width="21" style="3" customWidth="1"/>
    <col min="3" max="3" width="32.42578125" style="3" customWidth="1"/>
    <col min="4" max="4" width="11.85546875" style="3" customWidth="1"/>
    <col min="5" max="7" width="14.5703125" style="3" customWidth="1"/>
    <col min="8" max="8" width="15.7109375" style="3" customWidth="1"/>
    <col min="9" max="11" width="14.42578125" style="3" customWidth="1"/>
    <col min="12" max="12" width="15.85546875" style="3" customWidth="1"/>
    <col min="13" max="13" width="17.28515625" style="3" customWidth="1"/>
    <col min="14" max="15" width="14.42578125" style="3" customWidth="1"/>
    <col min="16" max="16" width="14.42578125" style="4" customWidth="1"/>
    <col min="17" max="17" width="17.140625" style="3" customWidth="1"/>
    <col min="18" max="18" width="17.42578125" style="3" customWidth="1"/>
    <col min="19" max="19" width="15.5703125" style="3" customWidth="1"/>
    <col min="20" max="20" width="15.28515625" style="3" customWidth="1"/>
    <col min="21" max="21" width="15.140625" style="3" customWidth="1"/>
    <col min="22" max="22" width="18.5703125" style="3" customWidth="1"/>
    <col min="23" max="23" width="16.85546875" style="3" customWidth="1"/>
    <col min="24" max="24" width="17.5703125" style="3" customWidth="1"/>
    <col min="25" max="25" width="12.5703125" style="5" customWidth="1"/>
    <col min="26" max="26" width="11.42578125" style="5" customWidth="1"/>
    <col min="27" max="27" width="12.28515625" style="4" customWidth="1"/>
    <col min="28" max="28" width="12.42578125" style="6" customWidth="1"/>
    <col min="29" max="29" width="3" style="6" customWidth="1"/>
    <col min="30" max="30" width="5" style="6" customWidth="1"/>
    <col min="31" max="31" width="18.28515625" style="7" hidden="1" customWidth="1"/>
    <col min="32" max="32" width="12.5703125" style="8" hidden="1" customWidth="1"/>
    <col min="33" max="33" width="11.42578125" style="8" hidden="1" customWidth="1"/>
    <col min="34" max="34" width="6.5703125" style="9" hidden="1" customWidth="1"/>
    <col min="35" max="35" width="18.28515625" style="7" hidden="1" customWidth="1"/>
    <col min="36" max="36" width="12.5703125" style="8" hidden="1" customWidth="1"/>
    <col min="37" max="37" width="5" style="6" hidden="1" customWidth="1"/>
    <col min="38" max="38" width="18.28515625" style="7" hidden="1" customWidth="1"/>
    <col min="39" max="39" width="12.5703125" style="8" hidden="1" customWidth="1"/>
    <col min="40" max="40" width="11.42578125" style="8" hidden="1" customWidth="1"/>
    <col min="41" max="41" width="6.5703125" style="9" hidden="1" customWidth="1"/>
    <col min="42" max="42" width="18.28515625" style="7" hidden="1" customWidth="1"/>
    <col min="43" max="43" width="12.5703125" style="8" hidden="1" customWidth="1"/>
    <col min="44" max="46" width="0" style="6" hidden="1" customWidth="1"/>
    <col min="47" max="16384" width="9.140625" style="6"/>
  </cols>
  <sheetData>
    <row r="1" spans="1:43" ht="9.75" customHeight="1">
      <c r="A1" s="1"/>
      <c r="B1" s="2"/>
    </row>
    <row r="2" spans="1:43" ht="18.75" customHeight="1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  <c r="N2" s="12"/>
      <c r="O2" s="12"/>
      <c r="P2" s="12"/>
      <c r="Q2" s="12"/>
      <c r="R2" s="12"/>
      <c r="S2" s="11"/>
      <c r="T2" s="11"/>
      <c r="U2" s="11"/>
      <c r="V2" s="11"/>
      <c r="W2" s="11"/>
      <c r="X2" s="11"/>
      <c r="AE2" s="13"/>
      <c r="AI2" s="13"/>
      <c r="AL2" s="13"/>
      <c r="AP2" s="13"/>
    </row>
    <row r="3" spans="1:43" ht="20.25" customHeight="1">
      <c r="A3" s="10" t="s">
        <v>397</v>
      </c>
      <c r="B3" s="11"/>
      <c r="C3" s="11"/>
      <c r="D3" s="11"/>
      <c r="E3" s="14"/>
      <c r="F3" s="14"/>
      <c r="G3" s="14"/>
      <c r="H3" s="14"/>
      <c r="I3" s="14"/>
      <c r="J3" s="14"/>
      <c r="K3" s="11"/>
      <c r="L3" s="15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AE3" s="17"/>
      <c r="AI3" s="18"/>
      <c r="AL3" s="17"/>
      <c r="AP3" s="18"/>
    </row>
    <row r="4" spans="1:43" ht="16.5" customHeight="1" thickBot="1">
      <c r="A4" s="19"/>
      <c r="B4" s="20"/>
      <c r="C4" s="20"/>
      <c r="D4" s="20"/>
      <c r="E4" s="21"/>
      <c r="F4" s="22"/>
      <c r="G4" s="21"/>
      <c r="H4" s="21"/>
      <c r="I4" s="21"/>
      <c r="J4" s="21"/>
      <c r="K4" s="21"/>
      <c r="L4" s="21"/>
      <c r="M4" s="21"/>
      <c r="N4" s="21"/>
      <c r="O4" s="21"/>
      <c r="P4" s="22"/>
      <c r="Q4" s="21"/>
      <c r="R4" s="21"/>
      <c r="S4" s="21"/>
      <c r="T4" s="21"/>
      <c r="U4" s="21"/>
      <c r="V4" s="21"/>
      <c r="W4" s="21"/>
      <c r="X4" s="21"/>
      <c r="AE4" s="23"/>
      <c r="AI4" s="23"/>
      <c r="AL4" s="23"/>
      <c r="AP4" s="23"/>
    </row>
    <row r="5" spans="1:43" ht="14.25" customHeight="1">
      <c r="A5" s="996" t="s">
        <v>1</v>
      </c>
      <c r="B5" s="999" t="s">
        <v>2</v>
      </c>
      <c r="C5" s="1000"/>
      <c r="D5" s="999" t="s">
        <v>3</v>
      </c>
      <c r="E5" s="24"/>
      <c r="F5" s="25"/>
      <c r="G5" s="25"/>
      <c r="H5" s="987" t="s">
        <v>4</v>
      </c>
      <c r="I5" s="25"/>
      <c r="J5" s="25"/>
      <c r="K5" s="25"/>
      <c r="L5" s="987" t="s">
        <v>5</v>
      </c>
      <c r="M5" s="987" t="s">
        <v>6</v>
      </c>
      <c r="N5" s="25"/>
      <c r="O5" s="25"/>
      <c r="P5" s="26"/>
      <c r="Q5" s="987" t="s">
        <v>7</v>
      </c>
      <c r="R5" s="987" t="s">
        <v>8</v>
      </c>
      <c r="S5" s="25"/>
      <c r="T5" s="25"/>
      <c r="U5" s="25"/>
      <c r="V5" s="987" t="s">
        <v>9</v>
      </c>
      <c r="W5" s="987" t="s">
        <v>10</v>
      </c>
      <c r="X5" s="992" t="s">
        <v>11</v>
      </c>
      <c r="Y5" s="994" t="s">
        <v>12</v>
      </c>
      <c r="Z5" s="1031" t="s">
        <v>13</v>
      </c>
      <c r="AE5" s="1033"/>
      <c r="AF5" s="1015" t="s">
        <v>12</v>
      </c>
      <c r="AG5" s="1017" t="s">
        <v>13</v>
      </c>
      <c r="AI5" s="1019" t="s">
        <v>14</v>
      </c>
      <c r="AJ5" s="1020"/>
      <c r="AL5" s="1033"/>
      <c r="AM5" s="1015" t="s">
        <v>12</v>
      </c>
      <c r="AN5" s="1017" t="s">
        <v>13</v>
      </c>
      <c r="AP5" s="1019" t="s">
        <v>15</v>
      </c>
      <c r="AQ5" s="1020"/>
    </row>
    <row r="6" spans="1:43" ht="12.75" customHeight="1">
      <c r="A6" s="997"/>
      <c r="B6" s="1001"/>
      <c r="C6" s="1002"/>
      <c r="D6" s="1001"/>
      <c r="E6" s="1005" t="s">
        <v>16</v>
      </c>
      <c r="F6" s="1005" t="s">
        <v>17</v>
      </c>
      <c r="G6" s="1025" t="s">
        <v>18</v>
      </c>
      <c r="H6" s="988"/>
      <c r="I6" s="1027" t="s">
        <v>19</v>
      </c>
      <c r="J6" s="1005" t="s">
        <v>20</v>
      </c>
      <c r="K6" s="1029" t="s">
        <v>21</v>
      </c>
      <c r="L6" s="988"/>
      <c r="M6" s="990"/>
      <c r="N6" s="1009" t="s">
        <v>22</v>
      </c>
      <c r="O6" s="1005" t="s">
        <v>23</v>
      </c>
      <c r="P6" s="1007" t="s">
        <v>24</v>
      </c>
      <c r="Q6" s="988"/>
      <c r="R6" s="990"/>
      <c r="S6" s="1009" t="s">
        <v>25</v>
      </c>
      <c r="T6" s="1005" t="s">
        <v>26</v>
      </c>
      <c r="U6" s="1011" t="s">
        <v>27</v>
      </c>
      <c r="V6" s="988"/>
      <c r="W6" s="990"/>
      <c r="X6" s="993"/>
      <c r="Y6" s="995"/>
      <c r="Z6" s="1032"/>
      <c r="AE6" s="1034"/>
      <c r="AF6" s="1016"/>
      <c r="AG6" s="1018"/>
      <c r="AI6" s="1021"/>
      <c r="AJ6" s="1022"/>
      <c r="AL6" s="1034"/>
      <c r="AM6" s="1016"/>
      <c r="AN6" s="1018"/>
      <c r="AP6" s="1021"/>
      <c r="AQ6" s="1022"/>
    </row>
    <row r="7" spans="1:43" ht="14.25" customHeight="1">
      <c r="A7" s="998"/>
      <c r="B7" s="1003"/>
      <c r="C7" s="1004"/>
      <c r="D7" s="1003"/>
      <c r="E7" s="1006"/>
      <c r="F7" s="1006"/>
      <c r="G7" s="1026"/>
      <c r="H7" s="989"/>
      <c r="I7" s="1028"/>
      <c r="J7" s="1006"/>
      <c r="K7" s="1030"/>
      <c r="L7" s="989"/>
      <c r="M7" s="991"/>
      <c r="N7" s="1010"/>
      <c r="O7" s="1006"/>
      <c r="P7" s="1008"/>
      <c r="Q7" s="989"/>
      <c r="R7" s="991"/>
      <c r="S7" s="1010"/>
      <c r="T7" s="1006"/>
      <c r="U7" s="1012"/>
      <c r="V7" s="989"/>
      <c r="W7" s="991"/>
      <c r="X7" s="993"/>
      <c r="Y7" s="995"/>
      <c r="Z7" s="1032"/>
      <c r="AE7" s="1034"/>
      <c r="AF7" s="1016"/>
      <c r="AG7" s="1018"/>
      <c r="AI7" s="1023"/>
      <c r="AJ7" s="1024"/>
      <c r="AL7" s="1034"/>
      <c r="AM7" s="1016"/>
      <c r="AN7" s="1018"/>
      <c r="AP7" s="1023"/>
      <c r="AQ7" s="1024"/>
    </row>
    <row r="8" spans="1:43" ht="18.75" customHeight="1">
      <c r="A8" s="27" t="s">
        <v>28</v>
      </c>
      <c r="B8" s="28"/>
      <c r="C8" s="28"/>
      <c r="D8" s="28"/>
      <c r="E8" s="29"/>
      <c r="F8" s="29"/>
      <c r="G8" s="30"/>
      <c r="H8" s="31"/>
      <c r="I8" s="30"/>
      <c r="J8" s="29"/>
      <c r="K8" s="32"/>
      <c r="L8" s="31"/>
      <c r="M8" s="31"/>
      <c r="N8" s="30"/>
      <c r="O8" s="29"/>
      <c r="P8" s="33"/>
      <c r="Q8" s="31"/>
      <c r="R8" s="31"/>
      <c r="S8" s="30"/>
      <c r="T8" s="29"/>
      <c r="U8" s="32"/>
      <c r="V8" s="31"/>
      <c r="W8" s="31"/>
      <c r="X8" s="31"/>
      <c r="Y8" s="34"/>
      <c r="Z8" s="35"/>
      <c r="AE8" s="36"/>
      <c r="AF8" s="37"/>
      <c r="AG8" s="38"/>
      <c r="AI8" s="36"/>
      <c r="AJ8" s="39"/>
      <c r="AL8" s="36"/>
      <c r="AM8" s="37"/>
      <c r="AN8" s="38"/>
      <c r="AP8" s="36"/>
      <c r="AQ8" s="39"/>
    </row>
    <row r="9" spans="1:43" ht="18" hidden="1" customHeight="1">
      <c r="A9" s="40" t="s">
        <v>29</v>
      </c>
      <c r="B9" s="1013" t="s">
        <v>30</v>
      </c>
      <c r="C9" s="1014"/>
      <c r="D9" s="41" t="s">
        <v>31</v>
      </c>
      <c r="E9" s="42"/>
      <c r="F9" s="42"/>
      <c r="G9" s="42"/>
      <c r="H9" s="43"/>
      <c r="I9" s="42"/>
      <c r="J9" s="42"/>
      <c r="K9" s="42"/>
      <c r="L9" s="44"/>
      <c r="M9" s="44"/>
      <c r="N9" s="42"/>
      <c r="O9" s="42"/>
      <c r="P9" s="42"/>
      <c r="Q9" s="44"/>
      <c r="R9" s="44"/>
      <c r="S9" s="42"/>
      <c r="T9" s="42"/>
      <c r="U9" s="42"/>
      <c r="V9" s="44"/>
      <c r="W9" s="44"/>
      <c r="X9" s="43"/>
      <c r="Y9" s="45"/>
      <c r="Z9" s="46"/>
      <c r="AA9" s="47"/>
      <c r="AE9" s="48"/>
      <c r="AF9" s="49"/>
      <c r="AG9" s="50"/>
      <c r="AI9" s="48">
        <f t="shared" ref="AI9:AI64" si="0">$X9-AE9</f>
        <v>0</v>
      </c>
      <c r="AJ9" s="51">
        <f t="shared" ref="AJ9:AJ63" si="1">IF(AE9=0,,$X9/AE9%)</f>
        <v>0</v>
      </c>
      <c r="AL9" s="52"/>
      <c r="AM9" s="49"/>
      <c r="AN9" s="50"/>
      <c r="AP9" s="52">
        <f t="shared" ref="AP9:AP64" si="2">$X9-AL9</f>
        <v>0</v>
      </c>
      <c r="AQ9" s="51">
        <f t="shared" ref="AQ9:AQ63" si="3">IF(AL9=0,,$X9/AL9%)</f>
        <v>0</v>
      </c>
    </row>
    <row r="10" spans="1:43" ht="18" hidden="1" customHeight="1">
      <c r="A10" s="40" t="s">
        <v>32</v>
      </c>
      <c r="B10" s="1014" t="s">
        <v>33</v>
      </c>
      <c r="C10" s="1014"/>
      <c r="D10" s="41" t="s">
        <v>31</v>
      </c>
      <c r="E10" s="42"/>
      <c r="F10" s="42"/>
      <c r="G10" s="42"/>
      <c r="H10" s="43"/>
      <c r="I10" s="42"/>
      <c r="J10" s="42"/>
      <c r="K10" s="42"/>
      <c r="L10" s="44"/>
      <c r="M10" s="44"/>
      <c r="N10" s="42"/>
      <c r="O10" s="42"/>
      <c r="P10" s="42"/>
      <c r="Q10" s="44"/>
      <c r="R10" s="44"/>
      <c r="S10" s="42"/>
      <c r="T10" s="42"/>
      <c r="U10" s="42"/>
      <c r="V10" s="44"/>
      <c r="W10" s="44"/>
      <c r="X10" s="43"/>
      <c r="Y10" s="53"/>
      <c r="Z10" s="46"/>
      <c r="AA10" s="47"/>
      <c r="AE10" s="48"/>
      <c r="AF10" s="53">
        <f>IF(AE9=0,,AE10/AE9*100)</f>
        <v>0</v>
      </c>
      <c r="AG10" s="50"/>
      <c r="AI10" s="48">
        <f t="shared" si="0"/>
        <v>0</v>
      </c>
      <c r="AJ10" s="54">
        <f t="shared" si="1"/>
        <v>0</v>
      </c>
      <c r="AL10" s="52"/>
      <c r="AM10" s="53">
        <f>IF(AL9=0,,AL10/AL9*100)</f>
        <v>0</v>
      </c>
      <c r="AN10" s="50"/>
      <c r="AP10" s="52">
        <f t="shared" si="2"/>
        <v>0</v>
      </c>
      <c r="AQ10" s="54">
        <f t="shared" si="3"/>
        <v>0</v>
      </c>
    </row>
    <row r="11" spans="1:43" ht="18" hidden="1" customHeight="1">
      <c r="A11" s="40" t="s">
        <v>34</v>
      </c>
      <c r="B11" s="1014" t="s">
        <v>35</v>
      </c>
      <c r="C11" s="1014"/>
      <c r="D11" s="41" t="s">
        <v>31</v>
      </c>
      <c r="E11" s="42"/>
      <c r="F11" s="42"/>
      <c r="G11" s="42"/>
      <c r="H11" s="43"/>
      <c r="I11" s="42"/>
      <c r="J11" s="42"/>
      <c r="K11" s="42"/>
      <c r="L11" s="44"/>
      <c r="M11" s="44"/>
      <c r="N11" s="42"/>
      <c r="O11" s="42"/>
      <c r="P11" s="42"/>
      <c r="Q11" s="44"/>
      <c r="R11" s="44"/>
      <c r="S11" s="42"/>
      <c r="T11" s="42"/>
      <c r="U11" s="42"/>
      <c r="V11" s="44"/>
      <c r="W11" s="44"/>
      <c r="X11" s="43"/>
      <c r="Y11" s="45"/>
      <c r="Z11" s="46"/>
      <c r="AA11" s="47"/>
      <c r="AE11" s="48"/>
      <c r="AF11" s="49"/>
      <c r="AG11" s="50"/>
      <c r="AI11" s="48">
        <f t="shared" si="0"/>
        <v>0</v>
      </c>
      <c r="AJ11" s="51">
        <f t="shared" si="1"/>
        <v>0</v>
      </c>
      <c r="AL11" s="52"/>
      <c r="AM11" s="49"/>
      <c r="AN11" s="50"/>
      <c r="AP11" s="52">
        <f t="shared" si="2"/>
        <v>0</v>
      </c>
      <c r="AQ11" s="51">
        <f t="shared" si="3"/>
        <v>0</v>
      </c>
    </row>
    <row r="12" spans="1:43" ht="18" hidden="1" customHeight="1">
      <c r="A12" s="55" t="s">
        <v>36</v>
      </c>
      <c r="B12" s="1042" t="s">
        <v>37</v>
      </c>
      <c r="C12" s="1043"/>
      <c r="D12" s="56" t="s">
        <v>31</v>
      </c>
      <c r="E12" s="57"/>
      <c r="F12" s="57"/>
      <c r="G12" s="57"/>
      <c r="H12" s="58"/>
      <c r="I12" s="57"/>
      <c r="J12" s="57"/>
      <c r="K12" s="57"/>
      <c r="L12" s="59"/>
      <c r="M12" s="59"/>
      <c r="N12" s="57"/>
      <c r="O12" s="57"/>
      <c r="P12" s="57"/>
      <c r="Q12" s="59"/>
      <c r="R12" s="59"/>
      <c r="S12" s="57"/>
      <c r="T12" s="57"/>
      <c r="U12" s="57"/>
      <c r="V12" s="59"/>
      <c r="W12" s="59"/>
      <c r="X12" s="58"/>
      <c r="Y12" s="60"/>
      <c r="Z12" s="61"/>
      <c r="AA12" s="47"/>
      <c r="AE12" s="62"/>
      <c r="AF12" s="63"/>
      <c r="AG12" s="64"/>
      <c r="AI12" s="62">
        <f t="shared" si="0"/>
        <v>0</v>
      </c>
      <c r="AJ12" s="65">
        <f t="shared" si="1"/>
        <v>0</v>
      </c>
      <c r="AL12" s="66"/>
      <c r="AM12" s="63"/>
      <c r="AN12" s="64"/>
      <c r="AP12" s="66">
        <f t="shared" si="2"/>
        <v>0</v>
      </c>
      <c r="AQ12" s="65">
        <f t="shared" si="3"/>
        <v>0</v>
      </c>
    </row>
    <row r="13" spans="1:43" ht="18" hidden="1" customHeight="1">
      <c r="A13" s="40" t="s">
        <v>38</v>
      </c>
      <c r="B13" s="1044" t="s">
        <v>39</v>
      </c>
      <c r="C13" s="1045"/>
      <c r="D13" s="67" t="s">
        <v>31</v>
      </c>
      <c r="E13" s="68"/>
      <c r="F13" s="68"/>
      <c r="G13" s="68"/>
      <c r="H13" s="69"/>
      <c r="I13" s="68"/>
      <c r="J13" s="68"/>
      <c r="K13" s="68"/>
      <c r="L13" s="70"/>
      <c r="M13" s="70"/>
      <c r="N13" s="68"/>
      <c r="O13" s="68"/>
      <c r="P13" s="68"/>
      <c r="Q13" s="70"/>
      <c r="R13" s="70"/>
      <c r="S13" s="68"/>
      <c r="T13" s="68"/>
      <c r="U13" s="68"/>
      <c r="V13" s="70"/>
      <c r="W13" s="70"/>
      <c r="X13" s="69"/>
      <c r="Y13" s="71"/>
      <c r="Z13" s="72"/>
      <c r="AA13" s="47"/>
      <c r="AE13" s="73"/>
      <c r="AF13" s="71">
        <f>IF(AE12=0,,AE13/AE12*100)</f>
        <v>0</v>
      </c>
      <c r="AG13" s="74"/>
      <c r="AI13" s="73">
        <f t="shared" si="0"/>
        <v>0</v>
      </c>
      <c r="AJ13" s="75">
        <f t="shared" si="1"/>
        <v>0</v>
      </c>
      <c r="AL13" s="76"/>
      <c r="AM13" s="71">
        <f>IF(AL12=0,,AL13/AL12*100)</f>
        <v>0</v>
      </c>
      <c r="AN13" s="74"/>
      <c r="AP13" s="76">
        <f t="shared" si="2"/>
        <v>0</v>
      </c>
      <c r="AQ13" s="75">
        <f t="shared" si="3"/>
        <v>0</v>
      </c>
    </row>
    <row r="14" spans="1:43" ht="18" hidden="1" customHeight="1">
      <c r="A14" s="77" t="s">
        <v>40</v>
      </c>
      <c r="B14" s="1046" t="s">
        <v>41</v>
      </c>
      <c r="C14" s="1047"/>
      <c r="D14" s="41" t="s">
        <v>31</v>
      </c>
      <c r="E14" s="42"/>
      <c r="F14" s="42"/>
      <c r="G14" s="42"/>
      <c r="H14" s="43"/>
      <c r="I14" s="42"/>
      <c r="J14" s="42"/>
      <c r="K14" s="42"/>
      <c r="L14" s="44"/>
      <c r="M14" s="44"/>
      <c r="N14" s="42"/>
      <c r="O14" s="42"/>
      <c r="P14" s="42"/>
      <c r="Q14" s="44"/>
      <c r="R14" s="44"/>
      <c r="S14" s="42"/>
      <c r="T14" s="42"/>
      <c r="U14" s="42"/>
      <c r="V14" s="44"/>
      <c r="W14" s="44"/>
      <c r="X14" s="43"/>
      <c r="Y14" s="53"/>
      <c r="Z14" s="46"/>
      <c r="AA14" s="47"/>
      <c r="AE14" s="48"/>
      <c r="AF14" s="53">
        <f>IF(AE$9=0,,AE14/(AE$9-AE$10)*100)</f>
        <v>0</v>
      </c>
      <c r="AG14" s="50"/>
      <c r="AI14" s="48">
        <f t="shared" si="0"/>
        <v>0</v>
      </c>
      <c r="AJ14" s="54">
        <f t="shared" si="1"/>
        <v>0</v>
      </c>
      <c r="AL14" s="52"/>
      <c r="AM14" s="53">
        <f>IF(AL$9=0,,AL14/(AL$9-AL$10)*100)</f>
        <v>0</v>
      </c>
      <c r="AN14" s="50"/>
      <c r="AP14" s="52">
        <f t="shared" si="2"/>
        <v>0</v>
      </c>
      <c r="AQ14" s="54">
        <f t="shared" si="3"/>
        <v>0</v>
      </c>
    </row>
    <row r="15" spans="1:43" ht="18" hidden="1" customHeight="1">
      <c r="A15" s="77" t="s">
        <v>42</v>
      </c>
      <c r="B15" s="1046" t="s">
        <v>43</v>
      </c>
      <c r="C15" s="1047"/>
      <c r="D15" s="41" t="s">
        <v>31</v>
      </c>
      <c r="E15" s="42"/>
      <c r="F15" s="42"/>
      <c r="G15" s="42"/>
      <c r="H15" s="43"/>
      <c r="I15" s="42"/>
      <c r="J15" s="42"/>
      <c r="K15" s="42"/>
      <c r="L15" s="44"/>
      <c r="M15" s="44"/>
      <c r="N15" s="42"/>
      <c r="O15" s="42"/>
      <c r="P15" s="42"/>
      <c r="Q15" s="44"/>
      <c r="R15" s="44"/>
      <c r="S15" s="42"/>
      <c r="T15" s="42"/>
      <c r="U15" s="42"/>
      <c r="V15" s="44"/>
      <c r="W15" s="44"/>
      <c r="X15" s="43"/>
      <c r="Y15" s="53"/>
      <c r="Z15" s="46"/>
      <c r="AA15" s="47"/>
      <c r="AE15" s="48"/>
      <c r="AF15" s="53">
        <f>IF(AE$11=0,,AE15/AE$11*100)</f>
        <v>0</v>
      </c>
      <c r="AG15" s="50"/>
      <c r="AI15" s="48">
        <f t="shared" si="0"/>
        <v>0</v>
      </c>
      <c r="AJ15" s="54">
        <f t="shared" si="1"/>
        <v>0</v>
      </c>
      <c r="AL15" s="52"/>
      <c r="AM15" s="53">
        <f>IF(AL$11=0,,AL15/AL$11*100)</f>
        <v>0</v>
      </c>
      <c r="AN15" s="50"/>
      <c r="AP15" s="52">
        <f t="shared" si="2"/>
        <v>0</v>
      </c>
      <c r="AQ15" s="54">
        <f t="shared" si="3"/>
        <v>0</v>
      </c>
    </row>
    <row r="16" spans="1:43" ht="18" hidden="1" customHeight="1">
      <c r="A16" s="40" t="s">
        <v>44</v>
      </c>
      <c r="B16" s="1035" t="s">
        <v>45</v>
      </c>
      <c r="C16" s="1036"/>
      <c r="D16" s="41" t="s">
        <v>31</v>
      </c>
      <c r="E16" s="78"/>
      <c r="F16" s="78"/>
      <c r="G16" s="78"/>
      <c r="H16" s="43"/>
      <c r="I16" s="78"/>
      <c r="J16" s="78"/>
      <c r="K16" s="78"/>
      <c r="L16" s="44"/>
      <c r="M16" s="44"/>
      <c r="N16" s="78"/>
      <c r="O16" s="78"/>
      <c r="P16" s="78"/>
      <c r="Q16" s="44"/>
      <c r="R16" s="44"/>
      <c r="S16" s="78"/>
      <c r="T16" s="78"/>
      <c r="U16" s="78"/>
      <c r="V16" s="44"/>
      <c r="W16" s="44"/>
      <c r="X16" s="43"/>
      <c r="Y16" s="53"/>
      <c r="Z16" s="79"/>
      <c r="AA16" s="47"/>
      <c r="AE16" s="48"/>
      <c r="AF16" s="53">
        <f>IF(AE$12=0,,AE16/AE$12*100)</f>
        <v>0</v>
      </c>
      <c r="AG16" s="80"/>
      <c r="AI16" s="48">
        <f t="shared" si="0"/>
        <v>0</v>
      </c>
      <c r="AJ16" s="54">
        <f t="shared" si="1"/>
        <v>0</v>
      </c>
      <c r="AL16" s="52"/>
      <c r="AM16" s="53">
        <f>IF(AL$12=0,,AL16/AL$12*100)</f>
        <v>0</v>
      </c>
      <c r="AN16" s="80"/>
      <c r="AP16" s="52">
        <f t="shared" si="2"/>
        <v>0</v>
      </c>
      <c r="AQ16" s="54">
        <f t="shared" si="3"/>
        <v>0</v>
      </c>
    </row>
    <row r="17" spans="1:43" ht="18" hidden="1" customHeight="1">
      <c r="A17" s="77" t="s">
        <v>46</v>
      </c>
      <c r="B17" s="1037" t="s">
        <v>47</v>
      </c>
      <c r="C17" s="1038"/>
      <c r="D17" s="41" t="s">
        <v>31</v>
      </c>
      <c r="E17" s="42"/>
      <c r="F17" s="42"/>
      <c r="G17" s="42"/>
      <c r="H17" s="43"/>
      <c r="I17" s="42"/>
      <c r="J17" s="42"/>
      <c r="K17" s="42"/>
      <c r="L17" s="44"/>
      <c r="M17" s="44"/>
      <c r="N17" s="42"/>
      <c r="O17" s="42"/>
      <c r="P17" s="42"/>
      <c r="Q17" s="44"/>
      <c r="R17" s="44"/>
      <c r="S17" s="42"/>
      <c r="T17" s="42"/>
      <c r="U17" s="42"/>
      <c r="V17" s="44"/>
      <c r="W17" s="44"/>
      <c r="X17" s="43"/>
      <c r="Y17" s="53"/>
      <c r="Z17" s="46"/>
      <c r="AA17" s="47"/>
      <c r="AE17" s="48"/>
      <c r="AF17" s="53">
        <f>IF(AE$12=0,,AE17/AE$12*100)</f>
        <v>0</v>
      </c>
      <c r="AG17" s="50"/>
      <c r="AI17" s="48">
        <f t="shared" si="0"/>
        <v>0</v>
      </c>
      <c r="AJ17" s="54">
        <f t="shared" si="1"/>
        <v>0</v>
      </c>
      <c r="AL17" s="52"/>
      <c r="AM17" s="53">
        <f>IF(AL$12=0,,AL17/AL$12*100)</f>
        <v>0</v>
      </c>
      <c r="AN17" s="50"/>
      <c r="AP17" s="52">
        <f t="shared" si="2"/>
        <v>0</v>
      </c>
      <c r="AQ17" s="54">
        <f t="shared" si="3"/>
        <v>0</v>
      </c>
    </row>
    <row r="18" spans="1:43" ht="18" hidden="1" customHeight="1">
      <c r="A18" s="77" t="s">
        <v>48</v>
      </c>
      <c r="B18" s="1037" t="s">
        <v>49</v>
      </c>
      <c r="C18" s="1038"/>
      <c r="D18" s="41" t="s">
        <v>31</v>
      </c>
      <c r="E18" s="42"/>
      <c r="F18" s="42"/>
      <c r="G18" s="42"/>
      <c r="H18" s="43"/>
      <c r="I18" s="42"/>
      <c r="J18" s="42"/>
      <c r="K18" s="42"/>
      <c r="L18" s="44"/>
      <c r="M18" s="44"/>
      <c r="N18" s="42"/>
      <c r="O18" s="42"/>
      <c r="P18" s="42"/>
      <c r="Q18" s="44"/>
      <c r="R18" s="44"/>
      <c r="S18" s="42"/>
      <c r="T18" s="42"/>
      <c r="U18" s="42"/>
      <c r="V18" s="44"/>
      <c r="W18" s="44"/>
      <c r="X18" s="43"/>
      <c r="Y18" s="53"/>
      <c r="Z18" s="46"/>
      <c r="AA18" s="47"/>
      <c r="AE18" s="48"/>
      <c r="AF18" s="53">
        <f>IF(AE$12=0,,AE18/AE$12*100)</f>
        <v>0</v>
      </c>
      <c r="AG18" s="50"/>
      <c r="AI18" s="48">
        <f t="shared" si="0"/>
        <v>0</v>
      </c>
      <c r="AJ18" s="54">
        <f t="shared" si="1"/>
        <v>0</v>
      </c>
      <c r="AL18" s="52"/>
      <c r="AM18" s="53">
        <f>IF(AL$12=0,,AL18/AL$12*100)</f>
        <v>0</v>
      </c>
      <c r="AN18" s="50"/>
      <c r="AP18" s="52">
        <f t="shared" si="2"/>
        <v>0</v>
      </c>
      <c r="AQ18" s="54">
        <f t="shared" si="3"/>
        <v>0</v>
      </c>
    </row>
    <row r="19" spans="1:43" ht="40.5" customHeight="1">
      <c r="A19" s="81" t="s">
        <v>50</v>
      </c>
      <c r="B19" s="1039" t="s">
        <v>51</v>
      </c>
      <c r="C19" s="1040"/>
      <c r="D19" s="82" t="s">
        <v>52</v>
      </c>
      <c r="E19" s="83">
        <f>[1]ВДО!E$14</f>
        <v>13686.529999999999</v>
      </c>
      <c r="F19" s="83">
        <f>[1]ВДО!F$14</f>
        <v>13686.529999999999</v>
      </c>
      <c r="G19" s="83">
        <f>[1]ВДО!G$14</f>
        <v>13686.529999999999</v>
      </c>
      <c r="H19" s="84">
        <f>(E19+F19+G19)/3</f>
        <v>13686.529999999999</v>
      </c>
      <c r="I19" s="83">
        <f>[1]ВДО!I$14</f>
        <v>13686.529999999999</v>
      </c>
      <c r="J19" s="83">
        <f>[1]ВДО!J$14</f>
        <v>13686.529999999999</v>
      </c>
      <c r="K19" s="83">
        <f>[1]ВДО!K$14</f>
        <v>13686.529999999999</v>
      </c>
      <c r="L19" s="84">
        <f>(I19+J19+K19)/3</f>
        <v>13686.529999999999</v>
      </c>
      <c r="M19" s="84">
        <f>(H19+L19)/2</f>
        <v>13686.529999999999</v>
      </c>
      <c r="N19" s="83">
        <f>[1]ВДО!N$14</f>
        <v>13686.529999999999</v>
      </c>
      <c r="O19" s="83">
        <f>[1]ВДО!O$14</f>
        <v>13686.529999999999</v>
      </c>
      <c r="P19" s="83">
        <f>[1]ВДО!P$14</f>
        <v>13686.529999999999</v>
      </c>
      <c r="Q19" s="84">
        <f>(N19+O19+P19)/3</f>
        <v>13686.529999999999</v>
      </c>
      <c r="R19" s="84">
        <f>(M19+Q19)/2</f>
        <v>13686.529999999999</v>
      </c>
      <c r="S19" s="83">
        <f>[1]ВДО!S$14</f>
        <v>13686.529999999999</v>
      </c>
      <c r="T19" s="83">
        <f>[1]ВДО!T$14</f>
        <v>13686.529999999999</v>
      </c>
      <c r="U19" s="83">
        <f>[1]ВДО!U$14</f>
        <v>13686.529999999999</v>
      </c>
      <c r="V19" s="84">
        <f>(S19+T19+U19)/3</f>
        <v>13686.529999999999</v>
      </c>
      <c r="W19" s="84">
        <f>(Q19+V19)/2</f>
        <v>13686.529999999999</v>
      </c>
      <c r="X19" s="84">
        <f>(M19+W19)/2</f>
        <v>13686.529999999999</v>
      </c>
      <c r="Y19" s="85"/>
      <c r="Z19" s="86"/>
      <c r="AA19" s="47"/>
      <c r="AB19" s="87">
        <f>X19-[1]лаз!$X19</f>
        <v>13686.529999999999</v>
      </c>
      <c r="AE19" s="88"/>
      <c r="AF19" s="89"/>
      <c r="AG19" s="90"/>
      <c r="AI19" s="88">
        <f t="shared" si="0"/>
        <v>13686.529999999999</v>
      </c>
      <c r="AJ19" s="91">
        <f t="shared" si="1"/>
        <v>0</v>
      </c>
      <c r="AL19" s="92"/>
      <c r="AM19" s="89"/>
      <c r="AN19" s="90"/>
      <c r="AP19" s="92">
        <f t="shared" si="2"/>
        <v>13686.529999999999</v>
      </c>
      <c r="AQ19" s="91">
        <f t="shared" si="3"/>
        <v>0</v>
      </c>
    </row>
    <row r="20" spans="1:43" ht="18" hidden="1" customHeight="1">
      <c r="A20" s="40" t="s">
        <v>53</v>
      </c>
      <c r="B20" s="1014" t="s">
        <v>54</v>
      </c>
      <c r="C20" s="1014"/>
      <c r="D20" s="41" t="s">
        <v>31</v>
      </c>
      <c r="E20" s="42"/>
      <c r="F20" s="42"/>
      <c r="G20" s="42"/>
      <c r="H20" s="43"/>
      <c r="I20" s="42"/>
      <c r="J20" s="42"/>
      <c r="K20" s="42"/>
      <c r="L20" s="44"/>
      <c r="M20" s="44"/>
      <c r="N20" s="42"/>
      <c r="O20" s="42"/>
      <c r="P20" s="42"/>
      <c r="Q20" s="44"/>
      <c r="R20" s="44"/>
      <c r="S20" s="42"/>
      <c r="T20" s="42"/>
      <c r="U20" s="42"/>
      <c r="V20" s="44"/>
      <c r="W20" s="44"/>
      <c r="X20" s="43"/>
      <c r="Y20" s="53"/>
      <c r="Z20" s="46"/>
      <c r="AA20" s="47"/>
      <c r="AB20" s="87">
        <f>X20-[1]лаз!$X20</f>
        <v>0</v>
      </c>
      <c r="AE20" s="48"/>
      <c r="AF20" s="53">
        <f>IF(AE$19=0,,AE20/AE$19*100)</f>
        <v>0</v>
      </c>
      <c r="AG20" s="50"/>
      <c r="AI20" s="48">
        <f t="shared" si="0"/>
        <v>0</v>
      </c>
      <c r="AJ20" s="54">
        <f t="shared" si="1"/>
        <v>0</v>
      </c>
      <c r="AL20" s="52"/>
      <c r="AM20" s="53">
        <f>IF(AL$19=0,,AL20/AL$19*100)</f>
        <v>0</v>
      </c>
      <c r="AN20" s="50"/>
      <c r="AP20" s="52">
        <f t="shared" si="2"/>
        <v>0</v>
      </c>
      <c r="AQ20" s="54">
        <f t="shared" si="3"/>
        <v>0</v>
      </c>
    </row>
    <row r="21" spans="1:43" ht="18" hidden="1" customHeight="1">
      <c r="A21" s="40" t="s">
        <v>55</v>
      </c>
      <c r="B21" s="1041" t="s">
        <v>56</v>
      </c>
      <c r="C21" s="1041"/>
      <c r="D21" s="93" t="s">
        <v>31</v>
      </c>
      <c r="E21" s="94"/>
      <c r="F21" s="94"/>
      <c r="G21" s="94"/>
      <c r="H21" s="95"/>
      <c r="I21" s="94"/>
      <c r="J21" s="94"/>
      <c r="K21" s="94"/>
      <c r="L21" s="96"/>
      <c r="M21" s="96"/>
      <c r="N21" s="94"/>
      <c r="O21" s="94"/>
      <c r="P21" s="94"/>
      <c r="Q21" s="96"/>
      <c r="R21" s="96"/>
      <c r="S21" s="94"/>
      <c r="T21" s="94"/>
      <c r="U21" s="94"/>
      <c r="V21" s="96"/>
      <c r="W21" s="96"/>
      <c r="X21" s="95"/>
      <c r="Y21" s="97"/>
      <c r="Z21" s="98"/>
      <c r="AA21" s="47"/>
      <c r="AB21" s="87">
        <f>X21-[1]лаз!$X21</f>
        <v>-1496.7548352000001</v>
      </c>
      <c r="AE21" s="99"/>
      <c r="AF21" s="97">
        <f>IF(AE$19=0,,AE21/AE$19*100)</f>
        <v>0</v>
      </c>
      <c r="AG21" s="100"/>
      <c r="AI21" s="99">
        <f t="shared" si="0"/>
        <v>0</v>
      </c>
      <c r="AJ21" s="101">
        <f t="shared" si="1"/>
        <v>0</v>
      </c>
      <c r="AL21" s="102"/>
      <c r="AM21" s="97">
        <f>IF(AL$19=0,,AL21/AL$19*100)</f>
        <v>0</v>
      </c>
      <c r="AN21" s="100"/>
      <c r="AP21" s="102">
        <f t="shared" si="2"/>
        <v>0</v>
      </c>
      <c r="AQ21" s="101">
        <f t="shared" si="3"/>
        <v>0</v>
      </c>
    </row>
    <row r="22" spans="1:43" ht="18" hidden="1" customHeight="1">
      <c r="A22" s="40" t="s">
        <v>57</v>
      </c>
      <c r="B22" s="1037" t="s">
        <v>58</v>
      </c>
      <c r="C22" s="1038"/>
      <c r="D22" s="41" t="s">
        <v>31</v>
      </c>
      <c r="E22" s="42"/>
      <c r="F22" s="42"/>
      <c r="G22" s="42"/>
      <c r="H22" s="43"/>
      <c r="I22" s="42"/>
      <c r="J22" s="42"/>
      <c r="K22" s="42"/>
      <c r="L22" s="44"/>
      <c r="M22" s="44"/>
      <c r="N22" s="42"/>
      <c r="O22" s="42"/>
      <c r="P22" s="42"/>
      <c r="Q22" s="44"/>
      <c r="R22" s="44"/>
      <c r="S22" s="42"/>
      <c r="T22" s="42"/>
      <c r="U22" s="42"/>
      <c r="V22" s="44"/>
      <c r="W22" s="44"/>
      <c r="X22" s="43"/>
      <c r="Y22" s="45"/>
      <c r="Z22" s="46"/>
      <c r="AA22" s="47"/>
      <c r="AB22" s="87">
        <f>X22-[1]лаз!$X22</f>
        <v>-1496.7548352000001</v>
      </c>
      <c r="AE22" s="48"/>
      <c r="AF22" s="49"/>
      <c r="AG22" s="50"/>
      <c r="AI22" s="48">
        <f t="shared" si="0"/>
        <v>0</v>
      </c>
      <c r="AJ22" s="51">
        <f t="shared" si="1"/>
        <v>0</v>
      </c>
      <c r="AL22" s="52"/>
      <c r="AM22" s="49"/>
      <c r="AN22" s="50"/>
      <c r="AP22" s="52">
        <f t="shared" si="2"/>
        <v>0</v>
      </c>
      <c r="AQ22" s="51">
        <f t="shared" si="3"/>
        <v>0</v>
      </c>
    </row>
    <row r="23" spans="1:43" ht="18" hidden="1" customHeight="1">
      <c r="A23" s="40" t="s">
        <v>59</v>
      </c>
      <c r="B23" s="1037" t="s">
        <v>60</v>
      </c>
      <c r="C23" s="1038"/>
      <c r="D23" s="41" t="s">
        <v>31</v>
      </c>
      <c r="E23" s="42"/>
      <c r="F23" s="42"/>
      <c r="G23" s="42"/>
      <c r="H23" s="43"/>
      <c r="I23" s="42"/>
      <c r="J23" s="42"/>
      <c r="K23" s="42"/>
      <c r="L23" s="44"/>
      <c r="M23" s="44"/>
      <c r="N23" s="42"/>
      <c r="O23" s="42"/>
      <c r="P23" s="42"/>
      <c r="Q23" s="44"/>
      <c r="R23" s="44"/>
      <c r="S23" s="42"/>
      <c r="T23" s="42"/>
      <c r="U23" s="42"/>
      <c r="V23" s="44"/>
      <c r="W23" s="44"/>
      <c r="X23" s="43"/>
      <c r="Y23" s="45"/>
      <c r="Z23" s="46"/>
      <c r="AA23" s="47"/>
      <c r="AB23" s="87">
        <f>X23-[1]лаз!$X23</f>
        <v>0</v>
      </c>
      <c r="AE23" s="48"/>
      <c r="AF23" s="49"/>
      <c r="AG23" s="50"/>
      <c r="AI23" s="48">
        <f t="shared" si="0"/>
        <v>0</v>
      </c>
      <c r="AJ23" s="51">
        <f t="shared" si="1"/>
        <v>0</v>
      </c>
      <c r="AL23" s="52"/>
      <c r="AM23" s="49"/>
      <c r="AN23" s="50"/>
      <c r="AP23" s="52">
        <f t="shared" si="2"/>
        <v>0</v>
      </c>
      <c r="AQ23" s="51">
        <f t="shared" si="3"/>
        <v>0</v>
      </c>
    </row>
    <row r="24" spans="1:43" ht="18" hidden="1" customHeight="1">
      <c r="A24" s="40" t="s">
        <v>61</v>
      </c>
      <c r="B24" s="1037" t="s">
        <v>62</v>
      </c>
      <c r="C24" s="1038"/>
      <c r="D24" s="41" t="s">
        <v>31</v>
      </c>
      <c r="E24" s="42"/>
      <c r="F24" s="42"/>
      <c r="G24" s="42"/>
      <c r="H24" s="43"/>
      <c r="I24" s="42"/>
      <c r="J24" s="42"/>
      <c r="K24" s="42"/>
      <c r="L24" s="44"/>
      <c r="M24" s="44"/>
      <c r="N24" s="42"/>
      <c r="O24" s="42"/>
      <c r="P24" s="42"/>
      <c r="Q24" s="44"/>
      <c r="R24" s="44"/>
      <c r="S24" s="42"/>
      <c r="T24" s="42"/>
      <c r="U24" s="42"/>
      <c r="V24" s="44"/>
      <c r="W24" s="44"/>
      <c r="X24" s="43"/>
      <c r="Y24" s="45"/>
      <c r="Z24" s="46"/>
      <c r="AA24" s="47"/>
      <c r="AB24" s="87">
        <f>X24-[1]лаз!$X24</f>
        <v>0</v>
      </c>
      <c r="AE24" s="48"/>
      <c r="AF24" s="49"/>
      <c r="AG24" s="50"/>
      <c r="AI24" s="48">
        <f t="shared" si="0"/>
        <v>0</v>
      </c>
      <c r="AJ24" s="51">
        <f t="shared" si="1"/>
        <v>0</v>
      </c>
      <c r="AL24" s="52"/>
      <c r="AM24" s="49"/>
      <c r="AN24" s="50"/>
      <c r="AP24" s="52">
        <f t="shared" si="2"/>
        <v>0</v>
      </c>
      <c r="AQ24" s="51">
        <f t="shared" si="3"/>
        <v>0</v>
      </c>
    </row>
    <row r="25" spans="1:43" ht="18" hidden="1" customHeight="1" thickBot="1">
      <c r="A25" s="103" t="s">
        <v>63</v>
      </c>
      <c r="B25" s="1057" t="s">
        <v>64</v>
      </c>
      <c r="C25" s="1057"/>
      <c r="D25" s="104" t="s">
        <v>31</v>
      </c>
      <c r="E25" s="105"/>
      <c r="F25" s="105"/>
      <c r="G25" s="105"/>
      <c r="H25" s="106"/>
      <c r="I25" s="105"/>
      <c r="J25" s="105"/>
      <c r="K25" s="105"/>
      <c r="L25" s="107"/>
      <c r="M25" s="107"/>
      <c r="N25" s="105"/>
      <c r="O25" s="105"/>
      <c r="P25" s="105"/>
      <c r="Q25" s="107"/>
      <c r="R25" s="107"/>
      <c r="S25" s="105"/>
      <c r="T25" s="105"/>
      <c r="U25" s="105"/>
      <c r="V25" s="107"/>
      <c r="W25" s="107"/>
      <c r="X25" s="106"/>
      <c r="Y25" s="108"/>
      <c r="Z25" s="109"/>
      <c r="AA25" s="47"/>
      <c r="AB25" s="87">
        <f>X25-[1]лаз!$X25</f>
        <v>0</v>
      </c>
      <c r="AE25" s="110"/>
      <c r="AF25" s="108">
        <f>IF(AE$19=0,,AE25/AE$19*100)</f>
        <v>0</v>
      </c>
      <c r="AG25" s="111"/>
      <c r="AI25" s="110">
        <f t="shared" si="0"/>
        <v>0</v>
      </c>
      <c r="AJ25" s="112">
        <f t="shared" si="1"/>
        <v>0</v>
      </c>
      <c r="AL25" s="113"/>
      <c r="AM25" s="108">
        <f>IF(AL$19=0,,AL25/AL$19*100)</f>
        <v>0</v>
      </c>
      <c r="AN25" s="111"/>
      <c r="AP25" s="113">
        <f t="shared" si="2"/>
        <v>0</v>
      </c>
      <c r="AQ25" s="112">
        <f t="shared" si="3"/>
        <v>0</v>
      </c>
    </row>
    <row r="26" spans="1:43" ht="18" hidden="1" customHeight="1">
      <c r="A26" s="114" t="s">
        <v>65</v>
      </c>
      <c r="B26" s="1058" t="s">
        <v>66</v>
      </c>
      <c r="C26" s="115" t="s">
        <v>67</v>
      </c>
      <c r="D26" s="116" t="s">
        <v>31</v>
      </c>
      <c r="E26" s="117"/>
      <c r="F26" s="117"/>
      <c r="G26" s="117"/>
      <c r="H26" s="118"/>
      <c r="I26" s="117"/>
      <c r="J26" s="117"/>
      <c r="K26" s="117"/>
      <c r="L26" s="118"/>
      <c r="M26" s="118"/>
      <c r="N26" s="117"/>
      <c r="O26" s="117"/>
      <c r="P26" s="117"/>
      <c r="Q26" s="118"/>
      <c r="R26" s="118"/>
      <c r="S26" s="117"/>
      <c r="T26" s="117"/>
      <c r="U26" s="117"/>
      <c r="V26" s="118"/>
      <c r="W26" s="118"/>
      <c r="X26" s="118"/>
      <c r="Y26" s="119"/>
      <c r="Z26" s="120"/>
      <c r="AA26" s="47"/>
      <c r="AB26" s="87">
        <f>X26-[1]лаз!$X26</f>
        <v>0</v>
      </c>
      <c r="AE26" s="121"/>
      <c r="AF26" s="119"/>
      <c r="AG26" s="122"/>
      <c r="AI26" s="121">
        <f t="shared" si="0"/>
        <v>0</v>
      </c>
      <c r="AJ26" s="123">
        <f t="shared" si="1"/>
        <v>0</v>
      </c>
      <c r="AL26" s="124"/>
      <c r="AM26" s="119"/>
      <c r="AN26" s="122"/>
      <c r="AP26" s="124">
        <f t="shared" si="2"/>
        <v>0</v>
      </c>
      <c r="AQ26" s="123">
        <f t="shared" si="3"/>
        <v>0</v>
      </c>
    </row>
    <row r="27" spans="1:43" ht="18" hidden="1" customHeight="1">
      <c r="A27" s="114" t="s">
        <v>68</v>
      </c>
      <c r="B27" s="1059"/>
      <c r="C27" s="125" t="s">
        <v>69</v>
      </c>
      <c r="D27" s="41" t="s">
        <v>70</v>
      </c>
      <c r="E27" s="126"/>
      <c r="F27" s="126"/>
      <c r="G27" s="126"/>
      <c r="H27" s="44"/>
      <c r="I27" s="126"/>
      <c r="J27" s="126"/>
      <c r="K27" s="126"/>
      <c r="L27" s="44"/>
      <c r="M27" s="44"/>
      <c r="N27" s="126"/>
      <c r="O27" s="126"/>
      <c r="P27" s="126"/>
      <c r="Q27" s="44"/>
      <c r="R27" s="44"/>
      <c r="S27" s="126"/>
      <c r="T27" s="126"/>
      <c r="U27" s="126"/>
      <c r="V27" s="44"/>
      <c r="W27" s="44"/>
      <c r="X27" s="44"/>
      <c r="Y27" s="45"/>
      <c r="Z27" s="46"/>
      <c r="AA27" s="47"/>
      <c r="AB27" s="87">
        <f>X27-[1]лаз!$X27</f>
        <v>0</v>
      </c>
      <c r="AE27" s="48"/>
      <c r="AF27" s="49"/>
      <c r="AG27" s="50"/>
      <c r="AI27" s="48">
        <f t="shared" si="0"/>
        <v>0</v>
      </c>
      <c r="AJ27" s="51">
        <f t="shared" si="1"/>
        <v>0</v>
      </c>
      <c r="AL27" s="52"/>
      <c r="AM27" s="49"/>
      <c r="AN27" s="50"/>
      <c r="AP27" s="52">
        <f t="shared" si="2"/>
        <v>0</v>
      </c>
      <c r="AQ27" s="51">
        <f t="shared" si="3"/>
        <v>0</v>
      </c>
    </row>
    <row r="28" spans="1:43" s="131" customFormat="1" ht="18" hidden="1" customHeight="1">
      <c r="A28" s="114" t="s">
        <v>71</v>
      </c>
      <c r="B28" s="1059"/>
      <c r="C28" s="127" t="s">
        <v>72</v>
      </c>
      <c r="D28" s="93" t="s">
        <v>73</v>
      </c>
      <c r="E28" s="128"/>
      <c r="F28" s="128"/>
      <c r="G28" s="128"/>
      <c r="H28" s="129"/>
      <c r="I28" s="128"/>
      <c r="J28" s="128"/>
      <c r="K28" s="128"/>
      <c r="L28" s="129"/>
      <c r="M28" s="129"/>
      <c r="N28" s="128"/>
      <c r="O28" s="128"/>
      <c r="P28" s="128"/>
      <c r="Q28" s="129"/>
      <c r="R28" s="129"/>
      <c r="S28" s="128"/>
      <c r="T28" s="128"/>
      <c r="U28" s="128"/>
      <c r="V28" s="129"/>
      <c r="W28" s="129"/>
      <c r="X28" s="129"/>
      <c r="Y28" s="130"/>
      <c r="Z28" s="98"/>
      <c r="AA28" s="47"/>
      <c r="AB28" s="87">
        <f>X28-[1]лаз!$X28</f>
        <v>0</v>
      </c>
      <c r="AE28" s="132"/>
      <c r="AF28" s="130">
        <f>IF(AE9=0,,(AE29+AE33+AE37+AE41)/(AE26+AE30+AE34+AE38))</f>
        <v>0</v>
      </c>
      <c r="AG28" s="100"/>
      <c r="AH28" s="9"/>
      <c r="AI28" s="132">
        <f t="shared" si="0"/>
        <v>0</v>
      </c>
      <c r="AJ28" s="133">
        <f t="shared" si="1"/>
        <v>0</v>
      </c>
      <c r="AL28" s="134"/>
      <c r="AM28" s="130">
        <f>IF(AL9=0,,(AL29+AL33+AL37+AL41)/(AL26+AL30+AL34+AL38))</f>
        <v>0</v>
      </c>
      <c r="AN28" s="100"/>
      <c r="AO28" s="9"/>
      <c r="AP28" s="132">
        <f t="shared" si="2"/>
        <v>0</v>
      </c>
      <c r="AQ28" s="133">
        <f t="shared" si="3"/>
        <v>0</v>
      </c>
    </row>
    <row r="29" spans="1:43" ht="18" hidden="1" customHeight="1" thickBot="1">
      <c r="A29" s="135" t="s">
        <v>74</v>
      </c>
      <c r="B29" s="1060"/>
      <c r="C29" s="136" t="s">
        <v>75</v>
      </c>
      <c r="D29" s="137" t="s">
        <v>76</v>
      </c>
      <c r="E29" s="138"/>
      <c r="F29" s="138"/>
      <c r="G29" s="138"/>
      <c r="H29" s="139"/>
      <c r="I29" s="138"/>
      <c r="J29" s="138"/>
      <c r="K29" s="138"/>
      <c r="L29" s="139"/>
      <c r="M29" s="139"/>
      <c r="N29" s="138"/>
      <c r="O29" s="138"/>
      <c r="P29" s="138"/>
      <c r="Q29" s="139"/>
      <c r="R29" s="139"/>
      <c r="S29" s="138"/>
      <c r="T29" s="138"/>
      <c r="U29" s="138"/>
      <c r="V29" s="139"/>
      <c r="W29" s="139"/>
      <c r="X29" s="139"/>
      <c r="Y29" s="140"/>
      <c r="Z29" s="141"/>
      <c r="AA29" s="47"/>
      <c r="AB29" s="87">
        <f>X29-[1]лаз!$X29</f>
        <v>0</v>
      </c>
      <c r="AE29" s="142"/>
      <c r="AF29" s="143">
        <f>IF(AE26=0,,AE29/AE26)</f>
        <v>0</v>
      </c>
      <c r="AG29" s="144"/>
      <c r="AI29" s="142">
        <f t="shared" si="0"/>
        <v>0</v>
      </c>
      <c r="AJ29" s="145">
        <f t="shared" si="1"/>
        <v>0</v>
      </c>
      <c r="AL29" s="146"/>
      <c r="AM29" s="143">
        <f>IF(AL26=0,,AL29/AL26)</f>
        <v>0</v>
      </c>
      <c r="AN29" s="144"/>
      <c r="AP29" s="146">
        <f t="shared" si="2"/>
        <v>0</v>
      </c>
      <c r="AQ29" s="145">
        <f t="shared" si="3"/>
        <v>0</v>
      </c>
    </row>
    <row r="30" spans="1:43" ht="18" hidden="1" customHeight="1">
      <c r="A30" s="114" t="s">
        <v>77</v>
      </c>
      <c r="B30" s="1058" t="s">
        <v>78</v>
      </c>
      <c r="C30" s="115" t="s">
        <v>67</v>
      </c>
      <c r="D30" s="116" t="s">
        <v>31</v>
      </c>
      <c r="E30" s="117"/>
      <c r="F30" s="117"/>
      <c r="G30" s="117"/>
      <c r="H30" s="118"/>
      <c r="I30" s="117"/>
      <c r="J30" s="117"/>
      <c r="K30" s="117"/>
      <c r="L30" s="118"/>
      <c r="M30" s="118"/>
      <c r="N30" s="117"/>
      <c r="O30" s="117"/>
      <c r="P30" s="117"/>
      <c r="Q30" s="118"/>
      <c r="R30" s="118"/>
      <c r="S30" s="117"/>
      <c r="T30" s="117"/>
      <c r="U30" s="117"/>
      <c r="V30" s="118"/>
      <c r="W30" s="118"/>
      <c r="X30" s="118"/>
      <c r="Y30" s="147"/>
      <c r="Z30" s="120"/>
      <c r="AA30" s="47"/>
      <c r="AB30" s="87">
        <f>X30-[1]лаз!$X30</f>
        <v>0</v>
      </c>
      <c r="AE30" s="121"/>
      <c r="AF30" s="148"/>
      <c r="AG30" s="122"/>
      <c r="AI30" s="121">
        <f t="shared" si="0"/>
        <v>0</v>
      </c>
      <c r="AJ30" s="149">
        <f t="shared" si="1"/>
        <v>0</v>
      </c>
      <c r="AL30" s="124"/>
      <c r="AM30" s="148"/>
      <c r="AN30" s="122"/>
      <c r="AP30" s="124">
        <f t="shared" si="2"/>
        <v>0</v>
      </c>
      <c r="AQ30" s="149">
        <f t="shared" si="3"/>
        <v>0</v>
      </c>
    </row>
    <row r="31" spans="1:43" ht="18" hidden="1" customHeight="1">
      <c r="A31" s="114" t="s">
        <v>79</v>
      </c>
      <c r="B31" s="1061"/>
      <c r="C31" s="125" t="s">
        <v>69</v>
      </c>
      <c r="D31" s="41" t="s">
        <v>70</v>
      </c>
      <c r="E31" s="126"/>
      <c r="F31" s="126"/>
      <c r="G31" s="126"/>
      <c r="H31" s="44"/>
      <c r="I31" s="126"/>
      <c r="J31" s="126"/>
      <c r="K31" s="126"/>
      <c r="L31" s="44"/>
      <c r="M31" s="44"/>
      <c r="N31" s="126"/>
      <c r="O31" s="126"/>
      <c r="P31" s="126"/>
      <c r="Q31" s="44"/>
      <c r="R31" s="44"/>
      <c r="S31" s="126"/>
      <c r="T31" s="126"/>
      <c r="U31" s="126"/>
      <c r="V31" s="44"/>
      <c r="W31" s="44"/>
      <c r="X31" s="44"/>
      <c r="Y31" s="45"/>
      <c r="Z31" s="46"/>
      <c r="AA31" s="47"/>
      <c r="AB31" s="87">
        <f>X31-[1]лаз!$X31</f>
        <v>0</v>
      </c>
      <c r="AE31" s="48"/>
      <c r="AF31" s="49"/>
      <c r="AG31" s="50"/>
      <c r="AI31" s="48">
        <f t="shared" si="0"/>
        <v>0</v>
      </c>
      <c r="AJ31" s="51">
        <f t="shared" si="1"/>
        <v>0</v>
      </c>
      <c r="AL31" s="52"/>
      <c r="AM31" s="49"/>
      <c r="AN31" s="50"/>
      <c r="AP31" s="52">
        <f t="shared" si="2"/>
        <v>0</v>
      </c>
      <c r="AQ31" s="51">
        <f t="shared" si="3"/>
        <v>0</v>
      </c>
    </row>
    <row r="32" spans="1:43" s="131" customFormat="1" ht="18" hidden="1" customHeight="1">
      <c r="A32" s="150" t="s">
        <v>80</v>
      </c>
      <c r="B32" s="1061"/>
      <c r="C32" s="127" t="s">
        <v>81</v>
      </c>
      <c r="D32" s="93" t="s">
        <v>73</v>
      </c>
      <c r="E32" s="151"/>
      <c r="F32" s="151"/>
      <c r="G32" s="151"/>
      <c r="H32" s="129"/>
      <c r="I32" s="151"/>
      <c r="J32" s="151"/>
      <c r="K32" s="151"/>
      <c r="L32" s="129"/>
      <c r="M32" s="129"/>
      <c r="N32" s="151"/>
      <c r="O32" s="151"/>
      <c r="P32" s="151"/>
      <c r="Q32" s="129"/>
      <c r="R32" s="129"/>
      <c r="S32" s="151"/>
      <c r="T32" s="151"/>
      <c r="U32" s="151"/>
      <c r="V32" s="129"/>
      <c r="W32" s="129"/>
      <c r="X32" s="129"/>
      <c r="Y32" s="152"/>
      <c r="Z32" s="98"/>
      <c r="AA32" s="47"/>
      <c r="AB32" s="87">
        <f>X32-[1]лаз!$X32</f>
        <v>0</v>
      </c>
      <c r="AE32" s="132"/>
      <c r="AF32" s="153"/>
      <c r="AG32" s="100"/>
      <c r="AH32" s="9"/>
      <c r="AI32" s="132">
        <f t="shared" si="0"/>
        <v>0</v>
      </c>
      <c r="AJ32" s="154">
        <f t="shared" si="1"/>
        <v>0</v>
      </c>
      <c r="AL32" s="134"/>
      <c r="AM32" s="153"/>
      <c r="AN32" s="100"/>
      <c r="AO32" s="9"/>
      <c r="AP32" s="132">
        <f t="shared" si="2"/>
        <v>0</v>
      </c>
      <c r="AQ32" s="154">
        <f t="shared" si="3"/>
        <v>0</v>
      </c>
    </row>
    <row r="33" spans="1:55" ht="18" hidden="1" customHeight="1" thickBot="1">
      <c r="A33" s="135" t="s">
        <v>82</v>
      </c>
      <c r="B33" s="1062"/>
      <c r="C33" s="136" t="s">
        <v>75</v>
      </c>
      <c r="D33" s="137" t="s">
        <v>76</v>
      </c>
      <c r="E33" s="155"/>
      <c r="F33" s="155"/>
      <c r="G33" s="155"/>
      <c r="H33" s="156"/>
      <c r="I33" s="155"/>
      <c r="J33" s="155"/>
      <c r="K33" s="155"/>
      <c r="L33" s="156"/>
      <c r="M33" s="156"/>
      <c r="N33" s="155"/>
      <c r="O33" s="155"/>
      <c r="P33" s="155"/>
      <c r="Q33" s="156"/>
      <c r="R33" s="156"/>
      <c r="S33" s="155"/>
      <c r="T33" s="155"/>
      <c r="U33" s="155"/>
      <c r="V33" s="156"/>
      <c r="W33" s="156"/>
      <c r="X33" s="156"/>
      <c r="Y33" s="140"/>
      <c r="Z33" s="141"/>
      <c r="AA33" s="47"/>
      <c r="AB33" s="87">
        <f>X33-[1]лаз!$X33</f>
        <v>0</v>
      </c>
      <c r="AC33" s="157"/>
      <c r="AD33" s="158"/>
      <c r="AE33" s="159"/>
      <c r="AF33" s="143">
        <f>IF(AE30=0,,AE33/AE30)</f>
        <v>0</v>
      </c>
      <c r="AG33" s="144"/>
      <c r="AI33" s="159">
        <f t="shared" si="0"/>
        <v>0</v>
      </c>
      <c r="AJ33" s="145">
        <f t="shared" si="1"/>
        <v>0</v>
      </c>
      <c r="AK33" s="158"/>
      <c r="AL33" s="160"/>
      <c r="AM33" s="143">
        <f>IF(AL30=0,,AL33/AL30)</f>
        <v>0</v>
      </c>
      <c r="AN33" s="144"/>
      <c r="AP33" s="160">
        <f t="shared" si="2"/>
        <v>0</v>
      </c>
      <c r="AQ33" s="145">
        <f t="shared" si="3"/>
        <v>0</v>
      </c>
    </row>
    <row r="34" spans="1:55" s="157" customFormat="1" ht="18" hidden="1" customHeight="1">
      <c r="A34" s="114" t="s">
        <v>83</v>
      </c>
      <c r="B34" s="1048" t="s">
        <v>84</v>
      </c>
      <c r="C34" s="115" t="s">
        <v>67</v>
      </c>
      <c r="D34" s="116" t="s">
        <v>31</v>
      </c>
      <c r="E34" s="117"/>
      <c r="F34" s="117"/>
      <c r="G34" s="117"/>
      <c r="H34" s="118"/>
      <c r="I34" s="117"/>
      <c r="J34" s="117"/>
      <c r="K34" s="117"/>
      <c r="L34" s="118"/>
      <c r="M34" s="118"/>
      <c r="N34" s="117"/>
      <c r="O34" s="117"/>
      <c r="P34" s="117"/>
      <c r="Q34" s="118"/>
      <c r="R34" s="118"/>
      <c r="S34" s="117"/>
      <c r="T34" s="117"/>
      <c r="U34" s="117"/>
      <c r="V34" s="118"/>
      <c r="W34" s="118"/>
      <c r="X34" s="118"/>
      <c r="Y34" s="147"/>
      <c r="Z34" s="120"/>
      <c r="AA34" s="47"/>
      <c r="AB34" s="87">
        <f>X34-[1]лаз!$X34</f>
        <v>0</v>
      </c>
      <c r="AD34" s="158"/>
      <c r="AE34" s="121"/>
      <c r="AF34" s="148"/>
      <c r="AG34" s="122"/>
      <c r="AH34" s="161"/>
      <c r="AI34" s="121">
        <f t="shared" si="0"/>
        <v>0</v>
      </c>
      <c r="AJ34" s="149">
        <f t="shared" si="1"/>
        <v>0</v>
      </c>
      <c r="AK34" s="158"/>
      <c r="AL34" s="124"/>
      <c r="AM34" s="148"/>
      <c r="AN34" s="122"/>
      <c r="AO34" s="161"/>
      <c r="AP34" s="124">
        <f t="shared" si="2"/>
        <v>0</v>
      </c>
      <c r="AQ34" s="149">
        <f t="shared" si="3"/>
        <v>0</v>
      </c>
    </row>
    <row r="35" spans="1:55" s="157" customFormat="1" ht="18" hidden="1" customHeight="1">
      <c r="A35" s="114" t="s">
        <v>85</v>
      </c>
      <c r="B35" s="1049"/>
      <c r="C35" s="162" t="s">
        <v>69</v>
      </c>
      <c r="D35" s="163" t="s">
        <v>70</v>
      </c>
      <c r="E35" s="126"/>
      <c r="F35" s="126"/>
      <c r="G35" s="126"/>
      <c r="H35" s="44"/>
      <c r="I35" s="126"/>
      <c r="J35" s="126"/>
      <c r="K35" s="126"/>
      <c r="L35" s="44"/>
      <c r="M35" s="44"/>
      <c r="N35" s="126"/>
      <c r="O35" s="126"/>
      <c r="P35" s="126"/>
      <c r="Q35" s="44"/>
      <c r="R35" s="44"/>
      <c r="S35" s="126"/>
      <c r="T35" s="126"/>
      <c r="U35" s="126"/>
      <c r="V35" s="44"/>
      <c r="W35" s="44"/>
      <c r="X35" s="44"/>
      <c r="Y35" s="45"/>
      <c r="Z35" s="46"/>
      <c r="AA35" s="47"/>
      <c r="AB35" s="87">
        <f>X35-[1]лаз!$X35</f>
        <v>0</v>
      </c>
      <c r="AD35" s="158"/>
      <c r="AE35" s="48"/>
      <c r="AF35" s="49"/>
      <c r="AG35" s="50"/>
      <c r="AH35" s="161"/>
      <c r="AI35" s="48">
        <f t="shared" si="0"/>
        <v>0</v>
      </c>
      <c r="AJ35" s="51">
        <f t="shared" si="1"/>
        <v>0</v>
      </c>
      <c r="AK35" s="158"/>
      <c r="AL35" s="52"/>
      <c r="AM35" s="49"/>
      <c r="AN35" s="50"/>
      <c r="AO35" s="161"/>
      <c r="AP35" s="52">
        <f t="shared" si="2"/>
        <v>0</v>
      </c>
      <c r="AQ35" s="51">
        <f t="shared" si="3"/>
        <v>0</v>
      </c>
    </row>
    <row r="36" spans="1:55" s="131" customFormat="1" ht="18" hidden="1" customHeight="1">
      <c r="A36" s="114" t="s">
        <v>86</v>
      </c>
      <c r="B36" s="1049"/>
      <c r="C36" s="127" t="s">
        <v>72</v>
      </c>
      <c r="D36" s="93" t="s">
        <v>73</v>
      </c>
      <c r="E36" s="151"/>
      <c r="F36" s="151"/>
      <c r="G36" s="151"/>
      <c r="H36" s="129"/>
      <c r="I36" s="151"/>
      <c r="J36" s="151"/>
      <c r="K36" s="151"/>
      <c r="L36" s="129"/>
      <c r="M36" s="129"/>
      <c r="N36" s="151"/>
      <c r="O36" s="151"/>
      <c r="P36" s="151"/>
      <c r="Q36" s="129"/>
      <c r="R36" s="129"/>
      <c r="S36" s="151"/>
      <c r="T36" s="151"/>
      <c r="U36" s="151"/>
      <c r="V36" s="129"/>
      <c r="W36" s="129"/>
      <c r="X36" s="129"/>
      <c r="Y36" s="152"/>
      <c r="Z36" s="98"/>
      <c r="AA36" s="47"/>
      <c r="AB36" s="87">
        <f>X36-[1]лаз!$X36</f>
        <v>0</v>
      </c>
      <c r="AE36" s="132"/>
      <c r="AF36" s="153"/>
      <c r="AG36" s="100"/>
      <c r="AH36" s="9"/>
      <c r="AI36" s="132">
        <f t="shared" si="0"/>
        <v>0</v>
      </c>
      <c r="AJ36" s="154">
        <f t="shared" si="1"/>
        <v>0</v>
      </c>
      <c r="AL36" s="134"/>
      <c r="AM36" s="153"/>
      <c r="AN36" s="100"/>
      <c r="AO36" s="9"/>
      <c r="AP36" s="132">
        <f t="shared" si="2"/>
        <v>0</v>
      </c>
      <c r="AQ36" s="154">
        <f t="shared" si="3"/>
        <v>0</v>
      </c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</row>
    <row r="37" spans="1:55" ht="18" hidden="1" customHeight="1" thickBot="1">
      <c r="A37" s="135" t="s">
        <v>87</v>
      </c>
      <c r="B37" s="1050"/>
      <c r="C37" s="136" t="s">
        <v>75</v>
      </c>
      <c r="D37" s="137" t="s">
        <v>76</v>
      </c>
      <c r="E37" s="155"/>
      <c r="F37" s="155"/>
      <c r="G37" s="155"/>
      <c r="H37" s="156"/>
      <c r="I37" s="155"/>
      <c r="J37" s="155"/>
      <c r="K37" s="155"/>
      <c r="L37" s="156"/>
      <c r="M37" s="156"/>
      <c r="N37" s="155"/>
      <c r="O37" s="155"/>
      <c r="P37" s="155"/>
      <c r="Q37" s="156"/>
      <c r="R37" s="156"/>
      <c r="S37" s="155"/>
      <c r="T37" s="155"/>
      <c r="U37" s="155"/>
      <c r="V37" s="156"/>
      <c r="W37" s="156"/>
      <c r="X37" s="156"/>
      <c r="Y37" s="140"/>
      <c r="Z37" s="141"/>
      <c r="AA37" s="47"/>
      <c r="AB37" s="87">
        <f>X37-[1]лаз!$X37</f>
        <v>0</v>
      </c>
      <c r="AE37" s="159"/>
      <c r="AF37" s="143">
        <f>IF(AE34=0,,AE37/AE34)</f>
        <v>0</v>
      </c>
      <c r="AG37" s="144"/>
      <c r="AI37" s="159">
        <f t="shared" si="0"/>
        <v>0</v>
      </c>
      <c r="AJ37" s="145">
        <f t="shared" si="1"/>
        <v>0</v>
      </c>
      <c r="AL37" s="160"/>
      <c r="AM37" s="143">
        <f>IF(AL34=0,,AL37/AL34)</f>
        <v>0</v>
      </c>
      <c r="AN37" s="144"/>
      <c r="AP37" s="160">
        <f t="shared" si="2"/>
        <v>0</v>
      </c>
      <c r="AQ37" s="145">
        <f t="shared" si="3"/>
        <v>0</v>
      </c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</row>
    <row r="38" spans="1:55" ht="18" hidden="1" customHeight="1">
      <c r="A38" s="165" t="s">
        <v>88</v>
      </c>
      <c r="B38" s="1051" t="s">
        <v>89</v>
      </c>
      <c r="C38" s="115" t="s">
        <v>67</v>
      </c>
      <c r="D38" s="116" t="s">
        <v>31</v>
      </c>
      <c r="E38" s="117"/>
      <c r="F38" s="117"/>
      <c r="G38" s="117"/>
      <c r="H38" s="118"/>
      <c r="I38" s="117"/>
      <c r="J38" s="117"/>
      <c r="K38" s="117"/>
      <c r="L38" s="118"/>
      <c r="M38" s="118"/>
      <c r="N38" s="117"/>
      <c r="O38" s="117"/>
      <c r="P38" s="117"/>
      <c r="Q38" s="118"/>
      <c r="R38" s="118"/>
      <c r="S38" s="117"/>
      <c r="T38" s="117"/>
      <c r="U38" s="117"/>
      <c r="V38" s="118"/>
      <c r="W38" s="118"/>
      <c r="X38" s="118"/>
      <c r="Y38" s="147"/>
      <c r="Z38" s="120"/>
      <c r="AA38" s="47"/>
      <c r="AB38" s="87">
        <f>X38-[1]лаз!$X38</f>
        <v>0</v>
      </c>
      <c r="AD38" s="166"/>
      <c r="AE38" s="121"/>
      <c r="AF38" s="148"/>
      <c r="AG38" s="122"/>
      <c r="AI38" s="121">
        <f t="shared" si="0"/>
        <v>0</v>
      </c>
      <c r="AJ38" s="149">
        <f t="shared" si="1"/>
        <v>0</v>
      </c>
      <c r="AK38" s="166"/>
      <c r="AL38" s="124"/>
      <c r="AM38" s="148"/>
      <c r="AN38" s="122"/>
      <c r="AP38" s="124">
        <f t="shared" si="2"/>
        <v>0</v>
      </c>
      <c r="AQ38" s="149">
        <f t="shared" si="3"/>
        <v>0</v>
      </c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</row>
    <row r="39" spans="1:55" ht="18" hidden="1" customHeight="1">
      <c r="A39" s="77" t="s">
        <v>90</v>
      </c>
      <c r="B39" s="1049"/>
      <c r="C39" s="162" t="s">
        <v>91</v>
      </c>
      <c r="D39" s="163" t="s">
        <v>92</v>
      </c>
      <c r="E39" s="126"/>
      <c r="F39" s="126"/>
      <c r="G39" s="126"/>
      <c r="H39" s="44"/>
      <c r="I39" s="126"/>
      <c r="J39" s="126"/>
      <c r="K39" s="126"/>
      <c r="L39" s="44"/>
      <c r="M39" s="44"/>
      <c r="N39" s="126"/>
      <c r="O39" s="126"/>
      <c r="P39" s="126"/>
      <c r="Q39" s="44"/>
      <c r="R39" s="44"/>
      <c r="S39" s="126"/>
      <c r="T39" s="126"/>
      <c r="U39" s="126"/>
      <c r="V39" s="44"/>
      <c r="W39" s="44"/>
      <c r="X39" s="44"/>
      <c r="Y39" s="45"/>
      <c r="Z39" s="46"/>
      <c r="AA39" s="47"/>
      <c r="AB39" s="87">
        <f>X39-[1]лаз!$X39</f>
        <v>0</v>
      </c>
      <c r="AD39" s="166"/>
      <c r="AE39" s="48"/>
      <c r="AF39" s="49"/>
      <c r="AG39" s="50"/>
      <c r="AI39" s="48">
        <f t="shared" si="0"/>
        <v>0</v>
      </c>
      <c r="AJ39" s="51">
        <f t="shared" si="1"/>
        <v>0</v>
      </c>
      <c r="AK39" s="166"/>
      <c r="AL39" s="52"/>
      <c r="AM39" s="49"/>
      <c r="AN39" s="50"/>
      <c r="AP39" s="52">
        <f t="shared" si="2"/>
        <v>0</v>
      </c>
      <c r="AQ39" s="51">
        <f t="shared" si="3"/>
        <v>0</v>
      </c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</row>
    <row r="40" spans="1:55" s="131" customFormat="1" ht="18" hidden="1" customHeight="1">
      <c r="A40" s="77" t="s">
        <v>93</v>
      </c>
      <c r="B40" s="1049"/>
      <c r="C40" s="127" t="s">
        <v>72</v>
      </c>
      <c r="D40" s="93" t="s">
        <v>94</v>
      </c>
      <c r="E40" s="128"/>
      <c r="F40" s="128"/>
      <c r="G40" s="128"/>
      <c r="H40" s="129"/>
      <c r="I40" s="128"/>
      <c r="J40" s="128"/>
      <c r="K40" s="128"/>
      <c r="L40" s="129"/>
      <c r="M40" s="129"/>
      <c r="N40" s="128"/>
      <c r="O40" s="128"/>
      <c r="P40" s="128"/>
      <c r="Q40" s="129"/>
      <c r="R40" s="129"/>
      <c r="S40" s="128"/>
      <c r="T40" s="128"/>
      <c r="U40" s="128"/>
      <c r="V40" s="129"/>
      <c r="W40" s="129"/>
      <c r="X40" s="129"/>
      <c r="Y40" s="152"/>
      <c r="Z40" s="98"/>
      <c r="AA40" s="47"/>
      <c r="AB40" s="87">
        <f>X40-[1]лаз!$X40</f>
        <v>0</v>
      </c>
      <c r="AE40" s="167"/>
      <c r="AF40" s="153"/>
      <c r="AG40" s="100"/>
      <c r="AH40" s="9"/>
      <c r="AI40" s="167">
        <f t="shared" si="0"/>
        <v>0</v>
      </c>
      <c r="AJ40" s="154">
        <f t="shared" si="1"/>
        <v>0</v>
      </c>
      <c r="AL40" s="132"/>
      <c r="AM40" s="153"/>
      <c r="AN40" s="100"/>
      <c r="AO40" s="9"/>
      <c r="AP40" s="132">
        <f t="shared" si="2"/>
        <v>0</v>
      </c>
      <c r="AQ40" s="154">
        <f t="shared" si="3"/>
        <v>0</v>
      </c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</row>
    <row r="41" spans="1:55" ht="18" hidden="1" customHeight="1" thickBot="1">
      <c r="A41" s="135" t="s">
        <v>95</v>
      </c>
      <c r="B41" s="1052"/>
      <c r="C41" s="136" t="s">
        <v>75</v>
      </c>
      <c r="D41" s="137" t="s">
        <v>76</v>
      </c>
      <c r="E41" s="155"/>
      <c r="F41" s="155"/>
      <c r="G41" s="155"/>
      <c r="H41" s="156"/>
      <c r="I41" s="155"/>
      <c r="J41" s="155"/>
      <c r="K41" s="155"/>
      <c r="L41" s="156"/>
      <c r="M41" s="156"/>
      <c r="N41" s="155"/>
      <c r="O41" s="155"/>
      <c r="P41" s="155"/>
      <c r="Q41" s="156"/>
      <c r="R41" s="156"/>
      <c r="S41" s="155"/>
      <c r="T41" s="155"/>
      <c r="U41" s="155"/>
      <c r="V41" s="156"/>
      <c r="W41" s="156"/>
      <c r="X41" s="156"/>
      <c r="Y41" s="140"/>
      <c r="Z41" s="141"/>
      <c r="AA41" s="47"/>
      <c r="AB41" s="87">
        <f>X41-[1]лаз!$X41</f>
        <v>0</v>
      </c>
      <c r="AE41" s="159"/>
      <c r="AF41" s="143">
        <f>IF(AE38=0,,AE41/AE38)</f>
        <v>0</v>
      </c>
      <c r="AG41" s="144"/>
      <c r="AI41" s="159">
        <f t="shared" si="0"/>
        <v>0</v>
      </c>
      <c r="AJ41" s="145">
        <f t="shared" si="1"/>
        <v>0</v>
      </c>
      <c r="AL41" s="160"/>
      <c r="AM41" s="143">
        <f>IF(AL38=0,,AL41/AL38)</f>
        <v>0</v>
      </c>
      <c r="AN41" s="144"/>
      <c r="AP41" s="160">
        <f t="shared" si="2"/>
        <v>0</v>
      </c>
      <c r="AQ41" s="145">
        <f t="shared" si="3"/>
        <v>0</v>
      </c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</row>
    <row r="42" spans="1:55" ht="18" hidden="1" customHeight="1">
      <c r="A42" s="165" t="s">
        <v>96</v>
      </c>
      <c r="B42" s="1051" t="s">
        <v>97</v>
      </c>
      <c r="C42" s="115" t="s">
        <v>67</v>
      </c>
      <c r="D42" s="116" t="s">
        <v>31</v>
      </c>
      <c r="E42" s="117"/>
      <c r="F42" s="117"/>
      <c r="G42" s="117"/>
      <c r="H42" s="118"/>
      <c r="I42" s="117"/>
      <c r="J42" s="117"/>
      <c r="K42" s="117"/>
      <c r="L42" s="118"/>
      <c r="M42" s="118"/>
      <c r="N42" s="117"/>
      <c r="O42" s="117"/>
      <c r="P42" s="117"/>
      <c r="Q42" s="118"/>
      <c r="R42" s="118"/>
      <c r="S42" s="117"/>
      <c r="T42" s="117"/>
      <c r="U42" s="117"/>
      <c r="V42" s="118"/>
      <c r="W42" s="118"/>
      <c r="X42" s="118"/>
      <c r="Y42" s="147"/>
      <c r="Z42" s="120"/>
      <c r="AA42" s="47"/>
      <c r="AB42" s="87">
        <f>X42-[1]лаз!$X42</f>
        <v>0</v>
      </c>
      <c r="AD42" s="166"/>
      <c r="AE42" s="121"/>
      <c r="AF42" s="148"/>
      <c r="AG42" s="122"/>
      <c r="AI42" s="121">
        <f t="shared" si="0"/>
        <v>0</v>
      </c>
      <c r="AJ42" s="149">
        <f t="shared" si="1"/>
        <v>0</v>
      </c>
      <c r="AK42" s="166"/>
      <c r="AL42" s="121"/>
      <c r="AM42" s="148"/>
      <c r="AN42" s="122"/>
      <c r="AP42" s="124">
        <f t="shared" si="2"/>
        <v>0</v>
      </c>
      <c r="AQ42" s="149">
        <f t="shared" si="3"/>
        <v>0</v>
      </c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</row>
    <row r="43" spans="1:55" ht="18" hidden="1" customHeight="1">
      <c r="A43" s="77" t="s">
        <v>98</v>
      </c>
      <c r="B43" s="1049"/>
      <c r="C43" s="125" t="s">
        <v>69</v>
      </c>
      <c r="D43" s="163" t="s">
        <v>99</v>
      </c>
      <c r="E43" s="126"/>
      <c r="F43" s="126"/>
      <c r="G43" s="126"/>
      <c r="H43" s="44"/>
      <c r="I43" s="126"/>
      <c r="J43" s="126"/>
      <c r="K43" s="126"/>
      <c r="L43" s="44"/>
      <c r="M43" s="44"/>
      <c r="N43" s="126"/>
      <c r="O43" s="126"/>
      <c r="P43" s="126"/>
      <c r="Q43" s="44"/>
      <c r="R43" s="44"/>
      <c r="S43" s="126"/>
      <c r="T43" s="126"/>
      <c r="U43" s="126"/>
      <c r="V43" s="44"/>
      <c r="W43" s="44"/>
      <c r="X43" s="44"/>
      <c r="Y43" s="45"/>
      <c r="Z43" s="46"/>
      <c r="AA43" s="47"/>
      <c r="AB43" s="87">
        <f>X43-[1]лаз!$X43</f>
        <v>0</v>
      </c>
      <c r="AD43" s="166"/>
      <c r="AE43" s="48"/>
      <c r="AF43" s="49"/>
      <c r="AG43" s="50"/>
      <c r="AI43" s="48">
        <f t="shared" si="0"/>
        <v>0</v>
      </c>
      <c r="AJ43" s="51">
        <f t="shared" si="1"/>
        <v>0</v>
      </c>
      <c r="AK43" s="166"/>
      <c r="AL43" s="48"/>
      <c r="AM43" s="49"/>
      <c r="AN43" s="50"/>
      <c r="AP43" s="52">
        <f t="shared" si="2"/>
        <v>0</v>
      </c>
      <c r="AQ43" s="51">
        <f t="shared" si="3"/>
        <v>0</v>
      </c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7"/>
    </row>
    <row r="44" spans="1:55" s="131" customFormat="1" ht="18" hidden="1" customHeight="1">
      <c r="A44" s="77" t="s">
        <v>100</v>
      </c>
      <c r="B44" s="1049"/>
      <c r="C44" s="127" t="s">
        <v>72</v>
      </c>
      <c r="D44" s="93" t="s">
        <v>94</v>
      </c>
      <c r="E44" s="128"/>
      <c r="F44" s="128"/>
      <c r="G44" s="128"/>
      <c r="H44" s="129"/>
      <c r="I44" s="128"/>
      <c r="J44" s="128"/>
      <c r="K44" s="128"/>
      <c r="L44" s="129"/>
      <c r="M44" s="129"/>
      <c r="N44" s="128"/>
      <c r="O44" s="128"/>
      <c r="P44" s="128"/>
      <c r="Q44" s="129"/>
      <c r="R44" s="129"/>
      <c r="S44" s="128"/>
      <c r="T44" s="128"/>
      <c r="U44" s="128"/>
      <c r="V44" s="129"/>
      <c r="W44" s="129"/>
      <c r="X44" s="129"/>
      <c r="Y44" s="152"/>
      <c r="Z44" s="98"/>
      <c r="AA44" s="47"/>
      <c r="AB44" s="87">
        <f>X44-[1]лаз!$X44</f>
        <v>0</v>
      </c>
      <c r="AE44" s="167"/>
      <c r="AF44" s="153"/>
      <c r="AG44" s="100"/>
      <c r="AH44" s="9"/>
      <c r="AI44" s="167">
        <f t="shared" si="0"/>
        <v>0</v>
      </c>
      <c r="AJ44" s="154">
        <f t="shared" si="1"/>
        <v>0</v>
      </c>
      <c r="AL44" s="167"/>
      <c r="AM44" s="153"/>
      <c r="AN44" s="100"/>
      <c r="AO44" s="9"/>
      <c r="AP44" s="132">
        <f t="shared" si="2"/>
        <v>0</v>
      </c>
      <c r="AQ44" s="154">
        <f t="shared" si="3"/>
        <v>0</v>
      </c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</row>
    <row r="45" spans="1:55" ht="18" hidden="1" customHeight="1" thickBot="1">
      <c r="A45" s="135" t="s">
        <v>101</v>
      </c>
      <c r="B45" s="1052"/>
      <c r="C45" s="136" t="s">
        <v>75</v>
      </c>
      <c r="D45" s="137" t="s">
        <v>76</v>
      </c>
      <c r="E45" s="155"/>
      <c r="F45" s="155"/>
      <c r="G45" s="155"/>
      <c r="H45" s="156"/>
      <c r="I45" s="155"/>
      <c r="J45" s="155"/>
      <c r="K45" s="155"/>
      <c r="L45" s="156"/>
      <c r="M45" s="156"/>
      <c r="N45" s="155"/>
      <c r="O45" s="155"/>
      <c r="P45" s="155"/>
      <c r="Q45" s="156"/>
      <c r="R45" s="156"/>
      <c r="S45" s="155"/>
      <c r="T45" s="155"/>
      <c r="U45" s="155"/>
      <c r="V45" s="156"/>
      <c r="W45" s="156"/>
      <c r="X45" s="156"/>
      <c r="Y45" s="140"/>
      <c r="Z45" s="141"/>
      <c r="AA45" s="47"/>
      <c r="AB45" s="87">
        <f>X45-[1]лаз!$X45</f>
        <v>0</v>
      </c>
      <c r="AE45" s="159"/>
      <c r="AF45" s="143">
        <f>IF(AE42=0,,AE45/AE42)</f>
        <v>0</v>
      </c>
      <c r="AG45" s="144"/>
      <c r="AI45" s="159">
        <f t="shared" si="0"/>
        <v>0</v>
      </c>
      <c r="AJ45" s="145">
        <f t="shared" si="1"/>
        <v>0</v>
      </c>
      <c r="AL45" s="159"/>
      <c r="AM45" s="143">
        <f>IF(AL42=0,,AL45/AL42)</f>
        <v>0</v>
      </c>
      <c r="AN45" s="144"/>
      <c r="AP45" s="160">
        <f t="shared" si="2"/>
        <v>0</v>
      </c>
      <c r="AQ45" s="145">
        <f t="shared" si="3"/>
        <v>0</v>
      </c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</row>
    <row r="46" spans="1:55" s="131" customFormat="1" ht="18" hidden="1" customHeight="1">
      <c r="A46" s="168" t="s">
        <v>102</v>
      </c>
      <c r="B46" s="1053" t="s">
        <v>103</v>
      </c>
      <c r="C46" s="169" t="s">
        <v>104</v>
      </c>
      <c r="D46" s="170" t="s">
        <v>105</v>
      </c>
      <c r="E46" s="171"/>
      <c r="F46" s="171"/>
      <c r="G46" s="171"/>
      <c r="H46" s="172"/>
      <c r="I46" s="171"/>
      <c r="J46" s="171"/>
      <c r="K46" s="171"/>
      <c r="L46" s="172"/>
      <c r="M46" s="172"/>
      <c r="N46" s="171"/>
      <c r="O46" s="171"/>
      <c r="P46" s="171"/>
      <c r="Q46" s="172"/>
      <c r="R46" s="172"/>
      <c r="S46" s="171"/>
      <c r="T46" s="171"/>
      <c r="U46" s="171"/>
      <c r="V46" s="172"/>
      <c r="W46" s="172"/>
      <c r="X46" s="172"/>
      <c r="Y46" s="173"/>
      <c r="Z46" s="174"/>
      <c r="AA46" s="47"/>
      <c r="AB46" s="87">
        <f>X46-[1]лаз!$X46</f>
        <v>0</v>
      </c>
      <c r="AE46" s="175"/>
      <c r="AF46" s="173">
        <f>IF(AE$9=0,,AE46/AE$9)</f>
        <v>0</v>
      </c>
      <c r="AG46" s="176"/>
      <c r="AH46" s="9"/>
      <c r="AI46" s="175">
        <f t="shared" si="0"/>
        <v>0</v>
      </c>
      <c r="AJ46" s="177">
        <f t="shared" si="1"/>
        <v>0</v>
      </c>
      <c r="AL46" s="175"/>
      <c r="AM46" s="173">
        <f>IF(AL$9=0,,AL46/AL$9)</f>
        <v>0</v>
      </c>
      <c r="AN46" s="176"/>
      <c r="AO46" s="9"/>
      <c r="AP46" s="178">
        <f t="shared" si="2"/>
        <v>0</v>
      </c>
      <c r="AQ46" s="177">
        <f t="shared" si="3"/>
        <v>0</v>
      </c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</row>
    <row r="47" spans="1:55" s="131" customFormat="1" ht="18" hidden="1" customHeight="1">
      <c r="A47" s="179" t="s">
        <v>106</v>
      </c>
      <c r="B47" s="1054"/>
      <c r="C47" s="180" t="s">
        <v>72</v>
      </c>
      <c r="D47" s="181" t="s">
        <v>107</v>
      </c>
      <c r="E47" s="182"/>
      <c r="F47" s="182"/>
      <c r="G47" s="182"/>
      <c r="H47" s="183"/>
      <c r="I47" s="182"/>
      <c r="J47" s="182"/>
      <c r="K47" s="182"/>
      <c r="L47" s="183"/>
      <c r="M47" s="183"/>
      <c r="N47" s="182"/>
      <c r="O47" s="182"/>
      <c r="P47" s="182"/>
      <c r="Q47" s="183"/>
      <c r="R47" s="183"/>
      <c r="S47" s="182"/>
      <c r="T47" s="182"/>
      <c r="U47" s="182"/>
      <c r="V47" s="183"/>
      <c r="W47" s="183"/>
      <c r="X47" s="183"/>
      <c r="Y47" s="184"/>
      <c r="Z47" s="185"/>
      <c r="AA47" s="47"/>
      <c r="AB47" s="87">
        <f>X47-[1]лаз!$X47</f>
        <v>0</v>
      </c>
      <c r="AE47" s="92"/>
      <c r="AF47" s="186"/>
      <c r="AG47" s="187"/>
      <c r="AH47" s="9"/>
      <c r="AI47" s="92">
        <f t="shared" si="0"/>
        <v>0</v>
      </c>
      <c r="AJ47" s="188">
        <f t="shared" si="1"/>
        <v>0</v>
      </c>
      <c r="AL47" s="92"/>
      <c r="AM47" s="186"/>
      <c r="AN47" s="187"/>
      <c r="AO47" s="9"/>
      <c r="AP47" s="92">
        <f t="shared" si="2"/>
        <v>0</v>
      </c>
      <c r="AQ47" s="188">
        <f t="shared" si="3"/>
        <v>0</v>
      </c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</row>
    <row r="48" spans="1:55" s="131" customFormat="1" ht="18" hidden="1" customHeight="1">
      <c r="A48" s="179" t="s">
        <v>108</v>
      </c>
      <c r="B48" s="1054"/>
      <c r="C48" s="189" t="s">
        <v>109</v>
      </c>
      <c r="D48" s="170" t="s">
        <v>105</v>
      </c>
      <c r="E48" s="171"/>
      <c r="F48" s="171"/>
      <c r="G48" s="171"/>
      <c r="H48" s="172"/>
      <c r="I48" s="171"/>
      <c r="J48" s="171"/>
      <c r="K48" s="171"/>
      <c r="L48" s="172"/>
      <c r="M48" s="172"/>
      <c r="N48" s="171"/>
      <c r="O48" s="171"/>
      <c r="P48" s="171"/>
      <c r="Q48" s="172"/>
      <c r="R48" s="172"/>
      <c r="S48" s="171"/>
      <c r="T48" s="171"/>
      <c r="U48" s="171"/>
      <c r="V48" s="172"/>
      <c r="W48" s="172"/>
      <c r="X48" s="172"/>
      <c r="Y48" s="173"/>
      <c r="Z48" s="174"/>
      <c r="AA48" s="47"/>
      <c r="AB48" s="87">
        <f>X48-[1]лаз!$X48</f>
        <v>0</v>
      </c>
      <c r="AE48" s="175"/>
      <c r="AF48" s="173">
        <f>IF(AE$9=0,,AE48/AE$9)</f>
        <v>0</v>
      </c>
      <c r="AG48" s="176"/>
      <c r="AH48" s="9"/>
      <c r="AI48" s="175">
        <f t="shared" si="0"/>
        <v>0</v>
      </c>
      <c r="AJ48" s="177">
        <f t="shared" si="1"/>
        <v>0</v>
      </c>
      <c r="AL48" s="175"/>
      <c r="AM48" s="173">
        <f>IF(AL$9=0,,AL48/AL$9)</f>
        <v>0</v>
      </c>
      <c r="AN48" s="176"/>
      <c r="AO48" s="9"/>
      <c r="AP48" s="178">
        <f t="shared" si="2"/>
        <v>0</v>
      </c>
      <c r="AQ48" s="177">
        <f t="shared" si="3"/>
        <v>0</v>
      </c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</row>
    <row r="49" spans="1:55" s="131" customFormat="1" ht="18" hidden="1" customHeight="1" thickBot="1">
      <c r="A49" s="179" t="s">
        <v>110</v>
      </c>
      <c r="B49" s="1054"/>
      <c r="C49" s="190" t="s">
        <v>72</v>
      </c>
      <c r="D49" s="191" t="s">
        <v>107</v>
      </c>
      <c r="E49" s="192"/>
      <c r="F49" s="192"/>
      <c r="G49" s="192"/>
      <c r="H49" s="193"/>
      <c r="I49" s="192"/>
      <c r="J49" s="192"/>
      <c r="K49" s="192"/>
      <c r="L49" s="193"/>
      <c r="M49" s="193"/>
      <c r="N49" s="192"/>
      <c r="O49" s="192"/>
      <c r="P49" s="192"/>
      <c r="Q49" s="193"/>
      <c r="R49" s="193"/>
      <c r="S49" s="192"/>
      <c r="T49" s="192"/>
      <c r="U49" s="192"/>
      <c r="V49" s="193"/>
      <c r="W49" s="193"/>
      <c r="X49" s="193"/>
      <c r="Y49" s="194"/>
      <c r="Z49" s="195"/>
      <c r="AA49" s="47"/>
      <c r="AB49" s="87">
        <f>X49-[1]лаз!$X49</f>
        <v>0</v>
      </c>
      <c r="AE49" s="196"/>
      <c r="AF49" s="197"/>
      <c r="AG49" s="198"/>
      <c r="AH49" s="9"/>
      <c r="AI49" s="196">
        <f t="shared" si="0"/>
        <v>0</v>
      </c>
      <c r="AJ49" s="199">
        <f t="shared" si="1"/>
        <v>0</v>
      </c>
      <c r="AL49" s="196"/>
      <c r="AM49" s="197"/>
      <c r="AN49" s="198"/>
      <c r="AO49" s="9"/>
      <c r="AP49" s="200">
        <f t="shared" si="2"/>
        <v>0</v>
      </c>
      <c r="AQ49" s="199">
        <f t="shared" si="3"/>
        <v>0</v>
      </c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</row>
    <row r="50" spans="1:55" s="131" customFormat="1" ht="18" hidden="1" customHeight="1">
      <c r="A50" s="179" t="s">
        <v>111</v>
      </c>
      <c r="B50" s="1054"/>
      <c r="C50" s="189" t="s">
        <v>112</v>
      </c>
      <c r="D50" s="170" t="s">
        <v>105</v>
      </c>
      <c r="E50" s="201"/>
      <c r="F50" s="201"/>
      <c r="G50" s="201"/>
      <c r="H50" s="202"/>
      <c r="I50" s="201"/>
      <c r="J50" s="201"/>
      <c r="K50" s="201"/>
      <c r="L50" s="202"/>
      <c r="M50" s="202"/>
      <c r="N50" s="201"/>
      <c r="O50" s="201"/>
      <c r="P50" s="201"/>
      <c r="Q50" s="202"/>
      <c r="R50" s="202"/>
      <c r="S50" s="201"/>
      <c r="T50" s="201"/>
      <c r="U50" s="201"/>
      <c r="V50" s="202"/>
      <c r="W50" s="202"/>
      <c r="X50" s="202"/>
      <c r="Y50" s="173"/>
      <c r="Z50" s="174"/>
      <c r="AA50" s="47"/>
      <c r="AB50" s="87">
        <f>X50-[1]лаз!$X50</f>
        <v>0</v>
      </c>
      <c r="AE50" s="203"/>
      <c r="AF50" s="173">
        <f>IF(AE$9=0,,AE50/AE$9)</f>
        <v>0</v>
      </c>
      <c r="AG50" s="176"/>
      <c r="AH50" s="9"/>
      <c r="AI50" s="203">
        <f t="shared" si="0"/>
        <v>0</v>
      </c>
      <c r="AJ50" s="177">
        <f t="shared" si="1"/>
        <v>0</v>
      </c>
      <c r="AL50" s="204"/>
      <c r="AM50" s="173">
        <f>IF(AL$9=0,,AL50/AL$9)</f>
        <v>0</v>
      </c>
      <c r="AN50" s="176"/>
      <c r="AO50" s="9"/>
      <c r="AP50" s="204">
        <f t="shared" si="2"/>
        <v>0</v>
      </c>
      <c r="AQ50" s="177">
        <f t="shared" si="3"/>
        <v>0</v>
      </c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</row>
    <row r="51" spans="1:55" s="131" customFormat="1" ht="17.25" hidden="1" customHeight="1" thickBot="1">
      <c r="A51" s="205" t="s">
        <v>113</v>
      </c>
      <c r="B51" s="1055"/>
      <c r="C51" s="206" t="s">
        <v>72</v>
      </c>
      <c r="D51" s="207" t="s">
        <v>107</v>
      </c>
      <c r="E51" s="208"/>
      <c r="F51" s="208"/>
      <c r="G51" s="208"/>
      <c r="H51" s="209"/>
      <c r="I51" s="208"/>
      <c r="J51" s="208"/>
      <c r="K51" s="208"/>
      <c r="L51" s="209"/>
      <c r="M51" s="209"/>
      <c r="N51" s="208"/>
      <c r="O51" s="208"/>
      <c r="P51" s="208"/>
      <c r="Q51" s="209"/>
      <c r="R51" s="209"/>
      <c r="S51" s="208"/>
      <c r="T51" s="208"/>
      <c r="U51" s="208"/>
      <c r="V51" s="209"/>
      <c r="W51" s="209"/>
      <c r="X51" s="209"/>
      <c r="Y51" s="210"/>
      <c r="Z51" s="211"/>
      <c r="AA51" s="47"/>
      <c r="AB51" s="87">
        <f>X51-[1]лаз!$X51</f>
        <v>0</v>
      </c>
      <c r="AE51" s="212"/>
      <c r="AF51" s="213"/>
      <c r="AG51" s="214"/>
      <c r="AH51" s="9"/>
      <c r="AI51" s="212">
        <f t="shared" si="0"/>
        <v>0</v>
      </c>
      <c r="AJ51" s="215">
        <f t="shared" si="1"/>
        <v>0</v>
      </c>
      <c r="AL51" s="216"/>
      <c r="AM51" s="213"/>
      <c r="AN51" s="214"/>
      <c r="AO51" s="9"/>
      <c r="AP51" s="212">
        <f t="shared" si="2"/>
        <v>0</v>
      </c>
      <c r="AQ51" s="215">
        <f t="shared" si="3"/>
        <v>0</v>
      </c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</row>
    <row r="52" spans="1:55" s="131" customFormat="1" ht="18" hidden="1" customHeight="1">
      <c r="A52" s="217" t="s">
        <v>114</v>
      </c>
      <c r="B52" s="1056" t="s">
        <v>115</v>
      </c>
      <c r="C52" s="218" t="s">
        <v>116</v>
      </c>
      <c r="D52" s="170" t="s">
        <v>117</v>
      </c>
      <c r="E52" s="219"/>
      <c r="F52" s="219"/>
      <c r="G52" s="219"/>
      <c r="H52" s="220"/>
      <c r="I52" s="219"/>
      <c r="J52" s="219"/>
      <c r="K52" s="219"/>
      <c r="L52" s="220"/>
      <c r="M52" s="220"/>
      <c r="N52" s="219"/>
      <c r="O52" s="219"/>
      <c r="P52" s="219"/>
      <c r="Q52" s="220"/>
      <c r="R52" s="220"/>
      <c r="S52" s="219"/>
      <c r="T52" s="219"/>
      <c r="U52" s="219"/>
      <c r="V52" s="220"/>
      <c r="W52" s="220"/>
      <c r="X52" s="221"/>
      <c r="Y52" s="173"/>
      <c r="Z52" s="174"/>
      <c r="AA52" s="47"/>
      <c r="AB52" s="87">
        <f>X52-[1]лаз!$X52</f>
        <v>0</v>
      </c>
      <c r="AE52" s="175"/>
      <c r="AF52" s="173">
        <f>IF(AE$9=0,,AE52/AE$9)</f>
        <v>0</v>
      </c>
      <c r="AG52" s="176"/>
      <c r="AH52" s="9"/>
      <c r="AI52" s="175">
        <f t="shared" si="0"/>
        <v>0</v>
      </c>
      <c r="AJ52" s="177">
        <f t="shared" si="1"/>
        <v>0</v>
      </c>
      <c r="AL52" s="175"/>
      <c r="AM52" s="173">
        <f>IF(AL$9=0,,AL52/AL$9)</f>
        <v>0</v>
      </c>
      <c r="AN52" s="176"/>
      <c r="AO52" s="9"/>
      <c r="AP52" s="178">
        <f t="shared" si="2"/>
        <v>0</v>
      </c>
      <c r="AQ52" s="177">
        <f t="shared" si="3"/>
        <v>0</v>
      </c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</row>
    <row r="53" spans="1:55" s="131" customFormat="1" ht="18" hidden="1" customHeight="1">
      <c r="A53" s="217" t="s">
        <v>118</v>
      </c>
      <c r="B53" s="1049"/>
      <c r="C53" s="222" t="s">
        <v>119</v>
      </c>
      <c r="D53" s="223" t="s">
        <v>117</v>
      </c>
      <c r="E53" s="224"/>
      <c r="F53" s="224"/>
      <c r="G53" s="224"/>
      <c r="H53" s="225"/>
      <c r="I53" s="224"/>
      <c r="J53" s="224"/>
      <c r="K53" s="224"/>
      <c r="L53" s="225"/>
      <c r="M53" s="225"/>
      <c r="N53" s="224"/>
      <c r="O53" s="224"/>
      <c r="P53" s="224"/>
      <c r="Q53" s="225"/>
      <c r="R53" s="225"/>
      <c r="S53" s="224"/>
      <c r="T53" s="224"/>
      <c r="U53" s="224"/>
      <c r="V53" s="225"/>
      <c r="W53" s="225"/>
      <c r="X53" s="226"/>
      <c r="Y53" s="227"/>
      <c r="Z53" s="228"/>
      <c r="AA53" s="47"/>
      <c r="AB53" s="87">
        <f>X53-[1]лаз!$X53</f>
        <v>0</v>
      </c>
      <c r="AE53" s="229"/>
      <c r="AF53" s="227">
        <f>IF(AE$9=0,,AE53/AE$9)</f>
        <v>0</v>
      </c>
      <c r="AG53" s="230"/>
      <c r="AH53" s="9"/>
      <c r="AI53" s="229">
        <f t="shared" si="0"/>
        <v>0</v>
      </c>
      <c r="AJ53" s="231">
        <f t="shared" si="1"/>
        <v>0</v>
      </c>
      <c r="AL53" s="229"/>
      <c r="AM53" s="227">
        <f>IF(AL$9=0,,AL53/AL$9)</f>
        <v>0</v>
      </c>
      <c r="AN53" s="230"/>
      <c r="AO53" s="9"/>
      <c r="AP53" s="232">
        <f t="shared" si="2"/>
        <v>0</v>
      </c>
      <c r="AQ53" s="231">
        <f t="shared" si="3"/>
        <v>0</v>
      </c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</row>
    <row r="54" spans="1:55" s="131" customFormat="1" ht="18" hidden="1" customHeight="1">
      <c r="A54" s="217" t="s">
        <v>120</v>
      </c>
      <c r="B54" s="1049"/>
      <c r="C54" s="189" t="s">
        <v>121</v>
      </c>
      <c r="D54" s="170" t="s">
        <v>117</v>
      </c>
      <c r="E54" s="233"/>
      <c r="F54" s="233"/>
      <c r="G54" s="233"/>
      <c r="H54" s="234"/>
      <c r="I54" s="233"/>
      <c r="J54" s="233"/>
      <c r="K54" s="233"/>
      <c r="L54" s="234"/>
      <c r="M54" s="234"/>
      <c r="N54" s="233"/>
      <c r="O54" s="233"/>
      <c r="P54" s="233"/>
      <c r="Q54" s="234"/>
      <c r="R54" s="234"/>
      <c r="S54" s="233"/>
      <c r="T54" s="233"/>
      <c r="U54" s="233"/>
      <c r="V54" s="234"/>
      <c r="W54" s="234"/>
      <c r="X54" s="235"/>
      <c r="Y54" s="227"/>
      <c r="Z54" s="228"/>
      <c r="AA54" s="47"/>
      <c r="AB54" s="87">
        <f>X54-[1]лаз!$X54</f>
        <v>0</v>
      </c>
      <c r="AE54" s="236"/>
      <c r="AF54" s="227">
        <f>IF(AE$9=0,,AE54/AE$9)</f>
        <v>0</v>
      </c>
      <c r="AG54" s="230"/>
      <c r="AH54" s="9"/>
      <c r="AI54" s="236">
        <f t="shared" si="0"/>
        <v>0</v>
      </c>
      <c r="AJ54" s="231">
        <f t="shared" si="1"/>
        <v>0</v>
      </c>
      <c r="AL54" s="236"/>
      <c r="AM54" s="227">
        <f>IF(AL$9=0,,AL54/AL$9)</f>
        <v>0</v>
      </c>
      <c r="AN54" s="230"/>
      <c r="AO54" s="9"/>
      <c r="AP54" s="237">
        <f t="shared" si="2"/>
        <v>0</v>
      </c>
      <c r="AQ54" s="231">
        <f t="shared" si="3"/>
        <v>0</v>
      </c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</row>
    <row r="55" spans="1:55" s="131" customFormat="1" ht="18" hidden="1" customHeight="1" thickBot="1">
      <c r="A55" s="217" t="s">
        <v>122</v>
      </c>
      <c r="B55" s="1050"/>
      <c r="C55" s="238" t="s">
        <v>123</v>
      </c>
      <c r="D55" s="239" t="s">
        <v>124</v>
      </c>
      <c r="E55" s="240"/>
      <c r="F55" s="240"/>
      <c r="G55" s="240"/>
      <c r="H55" s="241"/>
      <c r="I55" s="240"/>
      <c r="J55" s="240"/>
      <c r="K55" s="240"/>
      <c r="L55" s="241"/>
      <c r="M55" s="241"/>
      <c r="N55" s="240"/>
      <c r="O55" s="240"/>
      <c r="P55" s="240"/>
      <c r="Q55" s="241"/>
      <c r="R55" s="241"/>
      <c r="S55" s="240"/>
      <c r="T55" s="240"/>
      <c r="U55" s="240"/>
      <c r="V55" s="241"/>
      <c r="W55" s="241"/>
      <c r="X55" s="241"/>
      <c r="Y55" s="242"/>
      <c r="Z55" s="243"/>
      <c r="AA55" s="47"/>
      <c r="AB55" s="87">
        <f>X55-[1]лаз!$X55</f>
        <v>0</v>
      </c>
      <c r="AE55" s="244"/>
      <c r="AF55" s="242"/>
      <c r="AG55" s="245"/>
      <c r="AH55" s="9"/>
      <c r="AI55" s="244">
        <f t="shared" si="0"/>
        <v>0</v>
      </c>
      <c r="AJ55" s="246">
        <f t="shared" si="1"/>
        <v>0</v>
      </c>
      <c r="AL55" s="244"/>
      <c r="AM55" s="242"/>
      <c r="AN55" s="245"/>
      <c r="AO55" s="9"/>
      <c r="AP55" s="247">
        <f t="shared" si="2"/>
        <v>0</v>
      </c>
      <c r="AQ55" s="246">
        <f t="shared" si="3"/>
        <v>0</v>
      </c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</row>
    <row r="56" spans="1:55" s="131" customFormat="1" ht="18" hidden="1" customHeight="1">
      <c r="A56" s="217" t="s">
        <v>125</v>
      </c>
      <c r="B56" s="1049" t="s">
        <v>126</v>
      </c>
      <c r="C56" s="189" t="s">
        <v>116</v>
      </c>
      <c r="D56" s="170" t="s">
        <v>117</v>
      </c>
      <c r="E56" s="219"/>
      <c r="F56" s="219"/>
      <c r="G56" s="219"/>
      <c r="H56" s="220"/>
      <c r="I56" s="219"/>
      <c r="J56" s="219"/>
      <c r="K56" s="219"/>
      <c r="L56" s="220"/>
      <c r="M56" s="220"/>
      <c r="N56" s="219"/>
      <c r="O56" s="219"/>
      <c r="P56" s="219"/>
      <c r="Q56" s="220"/>
      <c r="R56" s="220"/>
      <c r="S56" s="219"/>
      <c r="T56" s="219"/>
      <c r="U56" s="219"/>
      <c r="V56" s="220"/>
      <c r="W56" s="220"/>
      <c r="X56" s="221"/>
      <c r="Y56" s="173"/>
      <c r="Z56" s="174"/>
      <c r="AA56" s="47"/>
      <c r="AB56" s="87">
        <f>X56-[1]лаз!$X56</f>
        <v>0</v>
      </c>
      <c r="AE56" s="175"/>
      <c r="AF56" s="173">
        <f>IF(AE$9=0,,AE56/AE$9)</f>
        <v>0</v>
      </c>
      <c r="AG56" s="176"/>
      <c r="AH56" s="9"/>
      <c r="AI56" s="175">
        <f t="shared" si="0"/>
        <v>0</v>
      </c>
      <c r="AJ56" s="177">
        <f t="shared" si="1"/>
        <v>0</v>
      </c>
      <c r="AL56" s="175"/>
      <c r="AM56" s="173">
        <f>IF(AL$9=0,,AL56/AL$9)</f>
        <v>0</v>
      </c>
      <c r="AN56" s="176"/>
      <c r="AO56" s="9"/>
      <c r="AP56" s="178">
        <f t="shared" si="2"/>
        <v>0</v>
      </c>
      <c r="AQ56" s="177">
        <f t="shared" si="3"/>
        <v>0</v>
      </c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</row>
    <row r="57" spans="1:55" s="131" customFormat="1" ht="18" hidden="1" customHeight="1">
      <c r="A57" s="217" t="s">
        <v>127</v>
      </c>
      <c r="B57" s="1049"/>
      <c r="C57" s="222" t="s">
        <v>119</v>
      </c>
      <c r="D57" s="170" t="s">
        <v>117</v>
      </c>
      <c r="E57" s="224"/>
      <c r="F57" s="224"/>
      <c r="G57" s="224"/>
      <c r="H57" s="225"/>
      <c r="I57" s="224"/>
      <c r="J57" s="224"/>
      <c r="K57" s="224"/>
      <c r="L57" s="225"/>
      <c r="M57" s="225"/>
      <c r="N57" s="224"/>
      <c r="O57" s="224"/>
      <c r="P57" s="224"/>
      <c r="Q57" s="225"/>
      <c r="R57" s="225"/>
      <c r="S57" s="224"/>
      <c r="T57" s="224"/>
      <c r="U57" s="224"/>
      <c r="V57" s="225"/>
      <c r="W57" s="225"/>
      <c r="X57" s="226"/>
      <c r="Y57" s="227"/>
      <c r="Z57" s="228"/>
      <c r="AA57" s="47"/>
      <c r="AB57" s="87">
        <f>X57-[1]лаз!$X57</f>
        <v>0</v>
      </c>
      <c r="AE57" s="229"/>
      <c r="AF57" s="227">
        <f>IF(AE$9=0,,AE57/AE$9)</f>
        <v>0</v>
      </c>
      <c r="AG57" s="230"/>
      <c r="AH57" s="9"/>
      <c r="AI57" s="229">
        <f t="shared" si="0"/>
        <v>0</v>
      </c>
      <c r="AJ57" s="231">
        <f t="shared" si="1"/>
        <v>0</v>
      </c>
      <c r="AL57" s="229"/>
      <c r="AM57" s="227">
        <f>IF(AL$9=0,,AL57/AL$9)</f>
        <v>0</v>
      </c>
      <c r="AN57" s="230"/>
      <c r="AO57" s="9"/>
      <c r="AP57" s="232">
        <f t="shared" si="2"/>
        <v>0</v>
      </c>
      <c r="AQ57" s="231">
        <f t="shared" si="3"/>
        <v>0</v>
      </c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</row>
    <row r="58" spans="1:55" s="131" customFormat="1" ht="18" hidden="1" customHeight="1">
      <c r="A58" s="217" t="s">
        <v>128</v>
      </c>
      <c r="B58" s="1049"/>
      <c r="C58" s="189" t="s">
        <v>129</v>
      </c>
      <c r="D58" s="223" t="s">
        <v>117</v>
      </c>
      <c r="E58" s="233"/>
      <c r="F58" s="233"/>
      <c r="G58" s="233"/>
      <c r="H58" s="234"/>
      <c r="I58" s="233"/>
      <c r="J58" s="233"/>
      <c r="K58" s="233"/>
      <c r="L58" s="234"/>
      <c r="M58" s="234"/>
      <c r="N58" s="233"/>
      <c r="O58" s="233"/>
      <c r="P58" s="233"/>
      <c r="Q58" s="234"/>
      <c r="R58" s="234"/>
      <c r="S58" s="233"/>
      <c r="T58" s="233"/>
      <c r="U58" s="233"/>
      <c r="V58" s="234"/>
      <c r="W58" s="234"/>
      <c r="X58" s="235"/>
      <c r="Y58" s="227"/>
      <c r="Z58" s="228"/>
      <c r="AA58" s="47"/>
      <c r="AB58" s="87">
        <f>X58-[1]лаз!$X58</f>
        <v>0</v>
      </c>
      <c r="AE58" s="236"/>
      <c r="AF58" s="227">
        <f>IF(AE$9=0,,AE58/AE$9)</f>
        <v>0</v>
      </c>
      <c r="AG58" s="230"/>
      <c r="AH58" s="9"/>
      <c r="AI58" s="236">
        <f t="shared" si="0"/>
        <v>0</v>
      </c>
      <c r="AJ58" s="231">
        <f t="shared" si="1"/>
        <v>0</v>
      </c>
      <c r="AL58" s="236"/>
      <c r="AM58" s="227">
        <f>IF(AL$9=0,,AL58/AL$9)</f>
        <v>0</v>
      </c>
      <c r="AN58" s="230"/>
      <c r="AO58" s="9"/>
      <c r="AP58" s="237">
        <f t="shared" si="2"/>
        <v>0</v>
      </c>
      <c r="AQ58" s="231">
        <f t="shared" si="3"/>
        <v>0</v>
      </c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</row>
    <row r="59" spans="1:55" s="131" customFormat="1" ht="18" hidden="1" customHeight="1" thickBot="1">
      <c r="A59" s="248" t="s">
        <v>130</v>
      </c>
      <c r="B59" s="1050"/>
      <c r="C59" s="238" t="s">
        <v>131</v>
      </c>
      <c r="D59" s="239" t="s">
        <v>124</v>
      </c>
      <c r="E59" s="240"/>
      <c r="F59" s="240"/>
      <c r="G59" s="240"/>
      <c r="H59" s="241"/>
      <c r="I59" s="240"/>
      <c r="J59" s="240"/>
      <c r="K59" s="240"/>
      <c r="L59" s="241"/>
      <c r="M59" s="241"/>
      <c r="N59" s="240"/>
      <c r="O59" s="240"/>
      <c r="P59" s="240"/>
      <c r="Q59" s="241"/>
      <c r="R59" s="241"/>
      <c r="S59" s="240"/>
      <c r="T59" s="240"/>
      <c r="U59" s="240"/>
      <c r="V59" s="241"/>
      <c r="W59" s="241"/>
      <c r="X59" s="241"/>
      <c r="Y59" s="242"/>
      <c r="Z59" s="243"/>
      <c r="AA59" s="47"/>
      <c r="AB59" s="87">
        <f>X59-[1]лаз!$X59</f>
        <v>0</v>
      </c>
      <c r="AE59" s="247"/>
      <c r="AF59" s="242"/>
      <c r="AG59" s="245"/>
      <c r="AH59" s="9"/>
      <c r="AI59" s="247">
        <f t="shared" si="0"/>
        <v>0</v>
      </c>
      <c r="AJ59" s="246">
        <f t="shared" si="1"/>
        <v>0</v>
      </c>
      <c r="AL59" s="247"/>
      <c r="AM59" s="242"/>
      <c r="AN59" s="245"/>
      <c r="AO59" s="9"/>
      <c r="AP59" s="247">
        <f t="shared" si="2"/>
        <v>0</v>
      </c>
      <c r="AQ59" s="246">
        <f t="shared" si="3"/>
        <v>0</v>
      </c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</row>
    <row r="60" spans="1:55" s="131" customFormat="1" ht="18" hidden="1" customHeight="1">
      <c r="A60" s="217" t="s">
        <v>125</v>
      </c>
      <c r="B60" s="1067" t="s">
        <v>132</v>
      </c>
      <c r="C60" s="189" t="s">
        <v>116</v>
      </c>
      <c r="D60" s="170" t="s">
        <v>117</v>
      </c>
      <c r="E60" s="249"/>
      <c r="F60" s="249"/>
      <c r="G60" s="249"/>
      <c r="H60" s="250"/>
      <c r="I60" s="249"/>
      <c r="J60" s="249"/>
      <c r="K60" s="249"/>
      <c r="L60" s="250"/>
      <c r="M60" s="250"/>
      <c r="N60" s="249"/>
      <c r="O60" s="249"/>
      <c r="P60" s="249"/>
      <c r="Q60" s="250"/>
      <c r="R60" s="250"/>
      <c r="S60" s="249"/>
      <c r="T60" s="249"/>
      <c r="U60" s="249"/>
      <c r="V60" s="250"/>
      <c r="W60" s="250"/>
      <c r="X60" s="251"/>
      <c r="Y60" s="252"/>
      <c r="Z60" s="174"/>
      <c r="AA60" s="47"/>
      <c r="AB60" s="87">
        <f>X60-[1]лаз!$X60</f>
        <v>0</v>
      </c>
      <c r="AE60" s="253"/>
      <c r="AF60" s="173">
        <f>IF(AE$9=0,,AE60/AE$9)</f>
        <v>0</v>
      </c>
      <c r="AG60" s="176"/>
      <c r="AH60" s="9"/>
      <c r="AI60" s="253">
        <f t="shared" si="0"/>
        <v>0</v>
      </c>
      <c r="AJ60" s="177">
        <f t="shared" si="1"/>
        <v>0</v>
      </c>
      <c r="AL60" s="254"/>
      <c r="AM60" s="173">
        <f>IF(AL$9=0,,AL60/AL$9)</f>
        <v>0</v>
      </c>
      <c r="AN60" s="176"/>
      <c r="AO60" s="9"/>
      <c r="AP60" s="254">
        <f t="shared" si="2"/>
        <v>0</v>
      </c>
      <c r="AQ60" s="177">
        <f t="shared" si="3"/>
        <v>0</v>
      </c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</row>
    <row r="61" spans="1:55" s="131" customFormat="1" ht="18" hidden="1" customHeight="1">
      <c r="A61" s="217" t="s">
        <v>127</v>
      </c>
      <c r="B61" s="1067"/>
      <c r="C61" s="222" t="s">
        <v>119</v>
      </c>
      <c r="D61" s="170" t="s">
        <v>117</v>
      </c>
      <c r="E61" s="233"/>
      <c r="F61" s="233"/>
      <c r="G61" s="233"/>
      <c r="H61" s="234"/>
      <c r="I61" s="233"/>
      <c r="J61" s="233"/>
      <c r="K61" s="233"/>
      <c r="L61" s="234"/>
      <c r="M61" s="234"/>
      <c r="N61" s="233"/>
      <c r="O61" s="233"/>
      <c r="P61" s="233"/>
      <c r="Q61" s="234"/>
      <c r="R61" s="234"/>
      <c r="S61" s="233"/>
      <c r="T61" s="233"/>
      <c r="U61" s="233"/>
      <c r="V61" s="234"/>
      <c r="W61" s="234"/>
      <c r="X61" s="235"/>
      <c r="Y61" s="227"/>
      <c r="Z61" s="228"/>
      <c r="AA61" s="47"/>
      <c r="AB61" s="87">
        <f>X61-[1]лаз!$X61</f>
        <v>0</v>
      </c>
      <c r="AE61" s="236"/>
      <c r="AF61" s="227">
        <f>IF(AE$9=0,,AE61/AE$9)</f>
        <v>0</v>
      </c>
      <c r="AG61" s="230"/>
      <c r="AH61" s="9"/>
      <c r="AI61" s="236">
        <f t="shared" si="0"/>
        <v>0</v>
      </c>
      <c r="AJ61" s="231">
        <f t="shared" si="1"/>
        <v>0</v>
      </c>
      <c r="AL61" s="237"/>
      <c r="AM61" s="227">
        <f>IF(AL$9=0,,AL61/AL$9)</f>
        <v>0</v>
      </c>
      <c r="AN61" s="230"/>
      <c r="AO61" s="9"/>
      <c r="AP61" s="237">
        <f t="shared" si="2"/>
        <v>0</v>
      </c>
      <c r="AQ61" s="231">
        <f t="shared" si="3"/>
        <v>0</v>
      </c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</row>
    <row r="62" spans="1:55" s="131" customFormat="1" ht="18" hidden="1" customHeight="1">
      <c r="A62" s="217" t="s">
        <v>128</v>
      </c>
      <c r="B62" s="1067"/>
      <c r="C62" s="189" t="s">
        <v>112</v>
      </c>
      <c r="D62" s="223" t="s">
        <v>117</v>
      </c>
      <c r="E62" s="255"/>
      <c r="F62" s="255"/>
      <c r="G62" s="255"/>
      <c r="H62" s="256"/>
      <c r="I62" s="255"/>
      <c r="J62" s="255"/>
      <c r="K62" s="255"/>
      <c r="L62" s="256"/>
      <c r="M62" s="256"/>
      <c r="N62" s="255"/>
      <c r="O62" s="255"/>
      <c r="P62" s="255"/>
      <c r="Q62" s="256"/>
      <c r="R62" s="256"/>
      <c r="S62" s="255"/>
      <c r="T62" s="255"/>
      <c r="U62" s="255"/>
      <c r="V62" s="256"/>
      <c r="W62" s="256"/>
      <c r="X62" s="257"/>
      <c r="Y62" s="227"/>
      <c r="Z62" s="228"/>
      <c r="AA62" s="47"/>
      <c r="AB62" s="87">
        <f>X62-[1]лаз!$X62</f>
        <v>0</v>
      </c>
      <c r="AE62" s="258"/>
      <c r="AF62" s="227">
        <f>IF(AE$9=0,,AE62/AE$9)</f>
        <v>0</v>
      </c>
      <c r="AG62" s="230"/>
      <c r="AH62" s="9"/>
      <c r="AI62" s="258">
        <f t="shared" si="0"/>
        <v>0</v>
      </c>
      <c r="AJ62" s="231">
        <f t="shared" si="1"/>
        <v>0</v>
      </c>
      <c r="AL62" s="259"/>
      <c r="AM62" s="227">
        <f>IF(AL$9=0,,AL62/AL$9)</f>
        <v>0</v>
      </c>
      <c r="AN62" s="230"/>
      <c r="AO62" s="9"/>
      <c r="AP62" s="259">
        <f t="shared" si="2"/>
        <v>0</v>
      </c>
      <c r="AQ62" s="231">
        <f t="shared" si="3"/>
        <v>0</v>
      </c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</row>
    <row r="63" spans="1:55" s="131" customFormat="1" ht="18" hidden="1" customHeight="1" thickBot="1">
      <c r="A63" s="248" t="s">
        <v>130</v>
      </c>
      <c r="B63" s="1068"/>
      <c r="C63" s="238" t="s">
        <v>81</v>
      </c>
      <c r="D63" s="239" t="s">
        <v>124</v>
      </c>
      <c r="E63" s="260"/>
      <c r="F63" s="260"/>
      <c r="G63" s="260"/>
      <c r="H63" s="261"/>
      <c r="I63" s="260"/>
      <c r="J63" s="260"/>
      <c r="K63" s="260"/>
      <c r="L63" s="261"/>
      <c r="M63" s="261"/>
      <c r="N63" s="260"/>
      <c r="O63" s="260"/>
      <c r="P63" s="260"/>
      <c r="Q63" s="261"/>
      <c r="R63" s="261"/>
      <c r="S63" s="260"/>
      <c r="T63" s="260"/>
      <c r="U63" s="260"/>
      <c r="V63" s="261"/>
      <c r="W63" s="261"/>
      <c r="X63" s="261"/>
      <c r="Y63" s="242"/>
      <c r="Z63" s="243"/>
      <c r="AA63" s="47"/>
      <c r="AB63" s="87">
        <f>X63-[1]лаз!$X63</f>
        <v>0</v>
      </c>
      <c r="AE63" s="262"/>
      <c r="AF63" s="242"/>
      <c r="AG63" s="245"/>
      <c r="AH63" s="9"/>
      <c r="AI63" s="262">
        <f t="shared" si="0"/>
        <v>0</v>
      </c>
      <c r="AJ63" s="246">
        <f t="shared" si="1"/>
        <v>0</v>
      </c>
      <c r="AL63" s="262"/>
      <c r="AM63" s="242"/>
      <c r="AN63" s="245"/>
      <c r="AO63" s="9"/>
      <c r="AP63" s="262">
        <f t="shared" si="2"/>
        <v>0</v>
      </c>
      <c r="AQ63" s="246">
        <f t="shared" si="3"/>
        <v>0</v>
      </c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</row>
    <row r="64" spans="1:55" ht="20.25" customHeight="1">
      <c r="A64" s="263" t="s">
        <v>133</v>
      </c>
      <c r="B64" s="264"/>
      <c r="C64" s="265"/>
      <c r="D64" s="266"/>
      <c r="E64" s="267"/>
      <c r="F64" s="267"/>
      <c r="G64" s="268"/>
      <c r="H64" s="269"/>
      <c r="I64" s="267"/>
      <c r="J64" s="267"/>
      <c r="K64" s="268"/>
      <c r="L64" s="269"/>
      <c r="M64" s="270"/>
      <c r="N64" s="267"/>
      <c r="O64" s="267"/>
      <c r="P64" s="268"/>
      <c r="Q64" s="269"/>
      <c r="R64" s="270"/>
      <c r="S64" s="267"/>
      <c r="T64" s="267"/>
      <c r="U64" s="268"/>
      <c r="V64" s="269"/>
      <c r="W64" s="270"/>
      <c r="X64" s="270"/>
      <c r="Y64" s="268"/>
      <c r="Z64" s="271"/>
      <c r="AA64" s="272"/>
      <c r="AB64" s="87">
        <f>X64-[1]лаз!$X64</f>
        <v>0</v>
      </c>
      <c r="AE64" s="273">
        <v>0</v>
      </c>
      <c r="AF64" s="274"/>
      <c r="AG64" s="275"/>
      <c r="AI64" s="273">
        <f t="shared" si="0"/>
        <v>0</v>
      </c>
      <c r="AJ64" s="276"/>
      <c r="AL64" s="273"/>
      <c r="AM64" s="274"/>
      <c r="AN64" s="275"/>
      <c r="AP64" s="273">
        <f t="shared" si="2"/>
        <v>0</v>
      </c>
      <c r="AQ64" s="276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7"/>
      <c r="BC64" s="157"/>
    </row>
    <row r="65" spans="1:55" s="473" customFormat="1" ht="18" hidden="1" customHeight="1">
      <c r="A65" s="467"/>
      <c r="B65" s="1069"/>
      <c r="C65" s="1070"/>
      <c r="D65" s="468"/>
      <c r="E65" s="469"/>
      <c r="F65" s="469"/>
      <c r="G65" s="469"/>
      <c r="H65" s="284"/>
      <c r="I65" s="469"/>
      <c r="J65" s="469"/>
      <c r="K65" s="469"/>
      <c r="L65" s="284"/>
      <c r="M65" s="284"/>
      <c r="N65" s="469"/>
      <c r="O65" s="469"/>
      <c r="P65" s="469"/>
      <c r="Q65" s="284"/>
      <c r="R65" s="284"/>
      <c r="S65" s="469"/>
      <c r="T65" s="469"/>
      <c r="U65" s="469"/>
      <c r="V65" s="284"/>
      <c r="W65" s="284"/>
      <c r="X65" s="284"/>
      <c r="Y65" s="470"/>
      <c r="Z65" s="471"/>
      <c r="AA65" s="472"/>
      <c r="AB65" s="87">
        <f>X65-[1]лаз!$X65</f>
        <v>0</v>
      </c>
      <c r="AE65" s="284"/>
      <c r="AF65" s="470"/>
      <c r="AG65" s="471"/>
      <c r="AI65" s="474"/>
      <c r="AJ65" s="475"/>
      <c r="AL65" s="284"/>
      <c r="AM65" s="470"/>
      <c r="AN65" s="471"/>
      <c r="AP65" s="284"/>
      <c r="AQ65" s="475"/>
      <c r="AR65" s="476"/>
      <c r="AS65" s="476"/>
      <c r="AT65" s="476"/>
      <c r="AU65" s="476"/>
      <c r="AV65" s="476"/>
      <c r="AW65" s="476"/>
      <c r="AX65" s="476"/>
      <c r="AY65" s="476"/>
      <c r="AZ65" s="476"/>
      <c r="BA65" s="476"/>
      <c r="BB65" s="476"/>
      <c r="BC65" s="476"/>
    </row>
    <row r="66" spans="1:55" s="473" customFormat="1" ht="18" hidden="1" customHeight="1">
      <c r="A66" s="477"/>
      <c r="B66" s="1071"/>
      <c r="C66" s="1072"/>
      <c r="D66" s="478"/>
      <c r="E66" s="479"/>
      <c r="F66" s="479"/>
      <c r="G66" s="479"/>
      <c r="H66" s="284"/>
      <c r="I66" s="479"/>
      <c r="J66" s="479"/>
      <c r="K66" s="479"/>
      <c r="L66" s="284"/>
      <c r="M66" s="284"/>
      <c r="N66" s="479"/>
      <c r="O66" s="479"/>
      <c r="P66" s="479"/>
      <c r="Q66" s="284"/>
      <c r="R66" s="284"/>
      <c r="S66" s="479"/>
      <c r="T66" s="479"/>
      <c r="U66" s="479"/>
      <c r="V66" s="284"/>
      <c r="W66" s="284"/>
      <c r="X66" s="284"/>
      <c r="Y66" s="480"/>
      <c r="Z66" s="481"/>
      <c r="AA66" s="472"/>
      <c r="AB66" s="87">
        <f>X66-[1]лаз!$X66</f>
        <v>0</v>
      </c>
      <c r="AE66" s="284"/>
      <c r="AF66" s="480"/>
      <c r="AG66" s="481"/>
      <c r="AI66" s="474"/>
      <c r="AJ66" s="482"/>
      <c r="AL66" s="284"/>
      <c r="AM66" s="480"/>
      <c r="AN66" s="481"/>
      <c r="AP66" s="284"/>
      <c r="AQ66" s="483"/>
      <c r="AR66" s="476"/>
      <c r="AS66" s="476"/>
      <c r="AT66" s="476"/>
      <c r="AU66" s="476"/>
      <c r="AV66" s="476"/>
      <c r="AW66" s="476"/>
      <c r="AX66" s="476"/>
      <c r="AY66" s="476"/>
      <c r="AZ66" s="476"/>
      <c r="BA66" s="476"/>
      <c r="BB66" s="476"/>
      <c r="BC66" s="476"/>
    </row>
    <row r="67" spans="1:55" s="473" customFormat="1" ht="18" hidden="1" customHeight="1">
      <c r="A67" s="477"/>
      <c r="B67" s="1071"/>
      <c r="C67" s="1072"/>
      <c r="D67" s="478"/>
      <c r="E67" s="479"/>
      <c r="F67" s="479"/>
      <c r="G67" s="479"/>
      <c r="H67" s="284"/>
      <c r="I67" s="479"/>
      <c r="J67" s="479"/>
      <c r="K67" s="479"/>
      <c r="L67" s="284"/>
      <c r="M67" s="284"/>
      <c r="N67" s="479"/>
      <c r="O67" s="479"/>
      <c r="P67" s="479"/>
      <c r="Q67" s="284"/>
      <c r="R67" s="284"/>
      <c r="S67" s="479"/>
      <c r="T67" s="479"/>
      <c r="U67" s="479"/>
      <c r="V67" s="284"/>
      <c r="W67" s="284"/>
      <c r="X67" s="284"/>
      <c r="Y67" s="480"/>
      <c r="Z67" s="481"/>
      <c r="AA67" s="472"/>
      <c r="AB67" s="87">
        <f>X67-[1]лаз!$X67</f>
        <v>0</v>
      </c>
      <c r="AE67" s="284"/>
      <c r="AF67" s="480"/>
      <c r="AG67" s="481"/>
      <c r="AI67" s="474"/>
      <c r="AJ67" s="482"/>
      <c r="AL67" s="284"/>
      <c r="AM67" s="480"/>
      <c r="AN67" s="481"/>
      <c r="AP67" s="284"/>
      <c r="AQ67" s="483"/>
      <c r="AR67" s="476"/>
      <c r="AS67" s="476"/>
      <c r="AT67" s="476"/>
      <c r="AU67" s="476"/>
      <c r="AV67" s="476"/>
      <c r="AW67" s="476"/>
      <c r="AX67" s="476"/>
      <c r="AY67" s="476"/>
      <c r="AZ67" s="476"/>
      <c r="BA67" s="476"/>
      <c r="BB67" s="476"/>
      <c r="BC67" s="476"/>
    </row>
    <row r="68" spans="1:55" s="473" customFormat="1" ht="18" hidden="1" customHeight="1">
      <c r="A68" s="477"/>
      <c r="B68" s="1071"/>
      <c r="C68" s="1072"/>
      <c r="D68" s="478"/>
      <c r="E68" s="479"/>
      <c r="F68" s="479"/>
      <c r="G68" s="479"/>
      <c r="H68" s="284"/>
      <c r="I68" s="479"/>
      <c r="J68" s="479"/>
      <c r="K68" s="479"/>
      <c r="L68" s="284"/>
      <c r="M68" s="284"/>
      <c r="N68" s="479"/>
      <c r="O68" s="479"/>
      <c r="P68" s="479"/>
      <c r="Q68" s="284"/>
      <c r="R68" s="284"/>
      <c r="S68" s="479"/>
      <c r="T68" s="479"/>
      <c r="U68" s="479"/>
      <c r="V68" s="284"/>
      <c r="W68" s="284"/>
      <c r="X68" s="284"/>
      <c r="Y68" s="480"/>
      <c r="Z68" s="481"/>
      <c r="AA68" s="472"/>
      <c r="AB68" s="87">
        <f>X68-[1]лаз!$X68</f>
        <v>0</v>
      </c>
      <c r="AE68" s="284"/>
      <c r="AF68" s="480"/>
      <c r="AG68" s="481"/>
      <c r="AI68" s="474"/>
      <c r="AJ68" s="482"/>
      <c r="AL68" s="284"/>
      <c r="AM68" s="480"/>
      <c r="AN68" s="481"/>
      <c r="AP68" s="284"/>
      <c r="AQ68" s="483"/>
      <c r="AR68" s="476"/>
      <c r="AS68" s="476"/>
      <c r="AT68" s="476"/>
      <c r="AU68" s="476"/>
      <c r="AV68" s="476"/>
      <c r="AW68" s="476"/>
      <c r="AX68" s="476"/>
      <c r="AY68" s="476"/>
      <c r="AZ68" s="476"/>
      <c r="BA68" s="476"/>
      <c r="BB68" s="476"/>
      <c r="BC68" s="476"/>
    </row>
    <row r="69" spans="1:55" s="473" customFormat="1" ht="18" hidden="1" customHeight="1">
      <c r="A69" s="477"/>
      <c r="B69" s="484"/>
      <c r="C69" s="485"/>
      <c r="D69" s="478"/>
      <c r="E69" s="479"/>
      <c r="F69" s="479"/>
      <c r="G69" s="479"/>
      <c r="H69" s="284"/>
      <c r="I69" s="479"/>
      <c r="J69" s="479"/>
      <c r="K69" s="479"/>
      <c r="L69" s="284"/>
      <c r="M69" s="284"/>
      <c r="N69" s="479"/>
      <c r="O69" s="479"/>
      <c r="P69" s="479"/>
      <c r="Q69" s="284"/>
      <c r="R69" s="284"/>
      <c r="S69" s="479"/>
      <c r="T69" s="479"/>
      <c r="U69" s="479"/>
      <c r="V69" s="284"/>
      <c r="W69" s="284"/>
      <c r="X69" s="284"/>
      <c r="Y69" s="480"/>
      <c r="Z69" s="481"/>
      <c r="AA69" s="472"/>
      <c r="AB69" s="87">
        <f>X69-[1]лаз!$X69</f>
        <v>0</v>
      </c>
      <c r="AE69" s="284"/>
      <c r="AF69" s="480"/>
      <c r="AG69" s="481"/>
      <c r="AI69" s="474"/>
      <c r="AJ69" s="482"/>
      <c r="AL69" s="284"/>
      <c r="AM69" s="480"/>
      <c r="AN69" s="481"/>
      <c r="AP69" s="284"/>
      <c r="AQ69" s="483"/>
      <c r="AR69" s="476"/>
      <c r="AS69" s="476"/>
      <c r="AT69" s="476"/>
      <c r="AU69" s="476"/>
      <c r="AV69" s="476"/>
      <c r="AW69" s="476"/>
      <c r="AX69" s="476"/>
      <c r="AY69" s="476"/>
      <c r="AZ69" s="476"/>
      <c r="BA69" s="476"/>
      <c r="BB69" s="476"/>
      <c r="BC69" s="476"/>
    </row>
    <row r="70" spans="1:55" s="473" customFormat="1" ht="18" hidden="1" customHeight="1">
      <c r="A70" s="477"/>
      <c r="B70" s="484"/>
      <c r="C70" s="485"/>
      <c r="D70" s="478"/>
      <c r="E70" s="479"/>
      <c r="F70" s="479"/>
      <c r="G70" s="479"/>
      <c r="H70" s="284"/>
      <c r="I70" s="479"/>
      <c r="J70" s="479"/>
      <c r="K70" s="479"/>
      <c r="L70" s="284"/>
      <c r="M70" s="284"/>
      <c r="N70" s="479"/>
      <c r="O70" s="479"/>
      <c r="P70" s="479"/>
      <c r="Q70" s="284"/>
      <c r="R70" s="284"/>
      <c r="S70" s="479"/>
      <c r="T70" s="479"/>
      <c r="U70" s="479"/>
      <c r="V70" s="284"/>
      <c r="W70" s="284"/>
      <c r="X70" s="284"/>
      <c r="Y70" s="480"/>
      <c r="Z70" s="481"/>
      <c r="AA70" s="472"/>
      <c r="AB70" s="87">
        <f>X70-[1]лаз!$X70</f>
        <v>-164238.35999999999</v>
      </c>
      <c r="AE70" s="284"/>
      <c r="AF70" s="480"/>
      <c r="AG70" s="481"/>
      <c r="AI70" s="474"/>
      <c r="AJ70" s="482"/>
      <c r="AL70" s="284"/>
      <c r="AM70" s="480"/>
      <c r="AN70" s="481"/>
      <c r="AP70" s="284"/>
      <c r="AQ70" s="483"/>
      <c r="AR70" s="476"/>
      <c r="AS70" s="476"/>
      <c r="AT70" s="476"/>
      <c r="AU70" s="476"/>
      <c r="AV70" s="476"/>
      <c r="AW70" s="476"/>
      <c r="AX70" s="476"/>
      <c r="AY70" s="476"/>
      <c r="AZ70" s="476"/>
      <c r="BA70" s="476"/>
      <c r="BB70" s="476"/>
      <c r="BC70" s="476"/>
    </row>
    <row r="71" spans="1:55" s="473" customFormat="1" ht="18.75" hidden="1" customHeight="1" collapsed="1">
      <c r="A71" s="467"/>
      <c r="B71" s="1069"/>
      <c r="C71" s="1070"/>
      <c r="D71" s="468"/>
      <c r="E71" s="469"/>
      <c r="F71" s="469"/>
      <c r="G71" s="469"/>
      <c r="H71" s="284"/>
      <c r="I71" s="469"/>
      <c r="J71" s="469"/>
      <c r="K71" s="469"/>
      <c r="L71" s="284"/>
      <c r="M71" s="284"/>
      <c r="N71" s="469"/>
      <c r="O71" s="469"/>
      <c r="P71" s="469"/>
      <c r="Q71" s="284"/>
      <c r="R71" s="284"/>
      <c r="S71" s="469"/>
      <c r="T71" s="469"/>
      <c r="U71" s="469"/>
      <c r="V71" s="284"/>
      <c r="W71" s="284"/>
      <c r="X71" s="284"/>
      <c r="Y71" s="470"/>
      <c r="Z71" s="471"/>
      <c r="AA71" s="472"/>
      <c r="AB71" s="87">
        <f>X71-[1]лаз!$X71</f>
        <v>0</v>
      </c>
      <c r="AD71" s="486"/>
      <c r="AE71" s="284"/>
      <c r="AF71" s="470"/>
      <c r="AG71" s="471"/>
      <c r="AI71" s="474"/>
      <c r="AJ71" s="475"/>
      <c r="AK71" s="486"/>
      <c r="AL71" s="284"/>
      <c r="AM71" s="470"/>
      <c r="AN71" s="471"/>
      <c r="AP71" s="284"/>
      <c r="AQ71" s="475"/>
      <c r="AR71" s="476"/>
      <c r="AS71" s="476"/>
      <c r="AT71" s="476"/>
      <c r="AU71" s="476"/>
      <c r="AV71" s="476"/>
      <c r="AW71" s="476"/>
      <c r="AX71" s="476"/>
      <c r="AY71" s="476"/>
      <c r="AZ71" s="476"/>
      <c r="BA71" s="476"/>
      <c r="BB71" s="476"/>
      <c r="BC71" s="476"/>
    </row>
    <row r="72" spans="1:55" s="473" customFormat="1" ht="18" hidden="1" customHeight="1">
      <c r="A72" s="487"/>
      <c r="B72" s="1063"/>
      <c r="C72" s="1064"/>
      <c r="D72" s="488"/>
      <c r="E72" s="489"/>
      <c r="F72" s="489"/>
      <c r="G72" s="489"/>
      <c r="H72" s="308"/>
      <c r="I72" s="489"/>
      <c r="J72" s="489"/>
      <c r="K72" s="489"/>
      <c r="L72" s="308"/>
      <c r="M72" s="308"/>
      <c r="N72" s="489"/>
      <c r="O72" s="489"/>
      <c r="P72" s="489"/>
      <c r="Q72" s="308"/>
      <c r="R72" s="308"/>
      <c r="S72" s="489"/>
      <c r="T72" s="489"/>
      <c r="U72" s="489"/>
      <c r="V72" s="308"/>
      <c r="W72" s="308"/>
      <c r="X72" s="308"/>
      <c r="Y72" s="490"/>
      <c r="Z72" s="491"/>
      <c r="AA72" s="472"/>
      <c r="AB72" s="87">
        <f>X72-[1]лаз!$X72</f>
        <v>0</v>
      </c>
      <c r="AD72" s="472"/>
      <c r="AE72" s="308"/>
      <c r="AF72" s="490"/>
      <c r="AG72" s="491"/>
      <c r="AI72" s="492"/>
      <c r="AJ72" s="493"/>
      <c r="AK72" s="472"/>
      <c r="AL72" s="308"/>
      <c r="AM72" s="490"/>
      <c r="AN72" s="491"/>
      <c r="AP72" s="308"/>
      <c r="AQ72" s="494"/>
      <c r="AR72" s="476"/>
      <c r="AS72" s="476"/>
      <c r="AT72" s="476"/>
      <c r="AU72" s="476"/>
      <c r="AV72" s="476"/>
      <c r="AW72" s="476"/>
      <c r="AX72" s="476"/>
      <c r="AY72" s="476"/>
      <c r="AZ72" s="476"/>
      <c r="BA72" s="476"/>
      <c r="BB72" s="476"/>
      <c r="BC72" s="476"/>
    </row>
    <row r="73" spans="1:55" s="473" customFormat="1" ht="18" hidden="1" customHeight="1">
      <c r="A73" s="477"/>
      <c r="B73" s="1065"/>
      <c r="C73" s="1066"/>
      <c r="D73" s="495"/>
      <c r="E73" s="479"/>
      <c r="F73" s="479"/>
      <c r="G73" s="479"/>
      <c r="H73" s="284"/>
      <c r="I73" s="479"/>
      <c r="J73" s="479"/>
      <c r="K73" s="479"/>
      <c r="L73" s="284"/>
      <c r="M73" s="284"/>
      <c r="N73" s="479"/>
      <c r="O73" s="479"/>
      <c r="P73" s="479"/>
      <c r="Q73" s="284"/>
      <c r="R73" s="284"/>
      <c r="S73" s="479"/>
      <c r="T73" s="479"/>
      <c r="U73" s="479"/>
      <c r="V73" s="284"/>
      <c r="W73" s="284"/>
      <c r="X73" s="284"/>
      <c r="Y73" s="480"/>
      <c r="Z73" s="481"/>
      <c r="AA73" s="472"/>
      <c r="AB73" s="87">
        <f>X73-[1]лаз!$X73</f>
        <v>0</v>
      </c>
      <c r="AD73" s="472"/>
      <c r="AE73" s="284"/>
      <c r="AF73" s="480"/>
      <c r="AG73" s="481"/>
      <c r="AI73" s="474"/>
      <c r="AJ73" s="482"/>
      <c r="AK73" s="472"/>
      <c r="AL73" s="284"/>
      <c r="AM73" s="480"/>
      <c r="AN73" s="481"/>
      <c r="AP73" s="284"/>
      <c r="AQ73" s="483"/>
      <c r="AR73" s="476"/>
      <c r="AS73" s="476"/>
      <c r="AT73" s="476"/>
      <c r="AU73" s="476"/>
      <c r="AV73" s="476"/>
      <c r="AW73" s="476"/>
      <c r="AX73" s="476"/>
      <c r="AY73" s="476"/>
      <c r="AZ73" s="476"/>
      <c r="BA73" s="476"/>
      <c r="BB73" s="476"/>
      <c r="BC73" s="476"/>
    </row>
    <row r="74" spans="1:55" s="473" customFormat="1" ht="18" hidden="1" customHeight="1">
      <c r="A74" s="477"/>
      <c r="B74" s="1065"/>
      <c r="C74" s="1066"/>
      <c r="D74" s="495"/>
      <c r="E74" s="479"/>
      <c r="F74" s="479"/>
      <c r="G74" s="479"/>
      <c r="H74" s="284"/>
      <c r="I74" s="479"/>
      <c r="J74" s="479"/>
      <c r="K74" s="479"/>
      <c r="L74" s="284"/>
      <c r="M74" s="284"/>
      <c r="N74" s="479"/>
      <c r="O74" s="479"/>
      <c r="P74" s="479"/>
      <c r="Q74" s="284"/>
      <c r="R74" s="284"/>
      <c r="S74" s="479"/>
      <c r="T74" s="479"/>
      <c r="U74" s="479"/>
      <c r="V74" s="284"/>
      <c r="W74" s="284"/>
      <c r="X74" s="284"/>
      <c r="Y74" s="480"/>
      <c r="Z74" s="481"/>
      <c r="AA74" s="472"/>
      <c r="AB74" s="87">
        <f>X74-[1]лаз!$X74</f>
        <v>0</v>
      </c>
      <c r="AD74" s="472"/>
      <c r="AE74" s="284"/>
      <c r="AF74" s="480"/>
      <c r="AG74" s="481"/>
      <c r="AI74" s="474"/>
      <c r="AJ74" s="482"/>
      <c r="AK74" s="472"/>
      <c r="AL74" s="284"/>
      <c r="AM74" s="480"/>
      <c r="AN74" s="481"/>
      <c r="AP74" s="284"/>
      <c r="AQ74" s="483"/>
      <c r="AR74" s="476"/>
      <c r="AS74" s="476"/>
      <c r="AT74" s="476"/>
      <c r="AU74" s="476"/>
      <c r="AV74" s="476"/>
      <c r="AW74" s="476"/>
      <c r="AX74" s="476"/>
      <c r="AY74" s="476"/>
      <c r="AZ74" s="476"/>
      <c r="BA74" s="476"/>
      <c r="BB74" s="476"/>
      <c r="BC74" s="476"/>
    </row>
    <row r="75" spans="1:55" s="473" customFormat="1" ht="18" hidden="1" customHeight="1">
      <c r="A75" s="477"/>
      <c r="B75" s="1065"/>
      <c r="C75" s="1066"/>
      <c r="D75" s="495"/>
      <c r="E75" s="479"/>
      <c r="F75" s="479"/>
      <c r="G75" s="479"/>
      <c r="H75" s="284"/>
      <c r="I75" s="479"/>
      <c r="J75" s="479"/>
      <c r="K75" s="479"/>
      <c r="L75" s="284"/>
      <c r="M75" s="284"/>
      <c r="N75" s="479"/>
      <c r="O75" s="479"/>
      <c r="P75" s="479"/>
      <c r="Q75" s="284"/>
      <c r="R75" s="284"/>
      <c r="S75" s="479"/>
      <c r="T75" s="479"/>
      <c r="U75" s="479"/>
      <c r="V75" s="284"/>
      <c r="W75" s="284"/>
      <c r="X75" s="284"/>
      <c r="Y75" s="480"/>
      <c r="Z75" s="481"/>
      <c r="AA75" s="472"/>
      <c r="AB75" s="87">
        <f>X75-[1]лаз!$X75</f>
        <v>0</v>
      </c>
      <c r="AD75" s="472"/>
      <c r="AE75" s="284"/>
      <c r="AF75" s="480"/>
      <c r="AG75" s="481"/>
      <c r="AI75" s="474"/>
      <c r="AJ75" s="482"/>
      <c r="AK75" s="472"/>
      <c r="AL75" s="284"/>
      <c r="AM75" s="480"/>
      <c r="AN75" s="481"/>
      <c r="AP75" s="284"/>
      <c r="AQ75" s="483"/>
      <c r="AR75" s="476"/>
      <c r="AS75" s="476"/>
      <c r="AT75" s="476"/>
      <c r="AU75" s="476"/>
      <c r="AV75" s="476"/>
      <c r="AW75" s="476"/>
      <c r="AX75" s="476"/>
      <c r="AY75" s="476"/>
      <c r="AZ75" s="476"/>
      <c r="BA75" s="476"/>
      <c r="BB75" s="476"/>
      <c r="BC75" s="476"/>
    </row>
    <row r="76" spans="1:55" s="473" customFormat="1" ht="18" hidden="1" customHeight="1">
      <c r="A76" s="477"/>
      <c r="B76" s="1065"/>
      <c r="C76" s="1066"/>
      <c r="D76" s="495"/>
      <c r="E76" s="479"/>
      <c r="F76" s="479"/>
      <c r="G76" s="479"/>
      <c r="H76" s="284"/>
      <c r="I76" s="479"/>
      <c r="J76" s="479"/>
      <c r="K76" s="479"/>
      <c r="L76" s="284"/>
      <c r="M76" s="284"/>
      <c r="N76" s="479"/>
      <c r="O76" s="479"/>
      <c r="P76" s="479"/>
      <c r="Q76" s="284"/>
      <c r="R76" s="284"/>
      <c r="S76" s="479"/>
      <c r="T76" s="479"/>
      <c r="U76" s="479"/>
      <c r="V76" s="284"/>
      <c r="W76" s="284"/>
      <c r="X76" s="284"/>
      <c r="Y76" s="480"/>
      <c r="Z76" s="481"/>
      <c r="AA76" s="472"/>
      <c r="AB76" s="87">
        <f>X76-[1]лаз!$X76</f>
        <v>0</v>
      </c>
      <c r="AD76" s="472"/>
      <c r="AE76" s="284"/>
      <c r="AF76" s="480"/>
      <c r="AG76" s="481"/>
      <c r="AI76" s="474"/>
      <c r="AJ76" s="482"/>
      <c r="AK76" s="472"/>
      <c r="AL76" s="284"/>
      <c r="AM76" s="480"/>
      <c r="AN76" s="481"/>
      <c r="AP76" s="284"/>
      <c r="AQ76" s="483"/>
      <c r="AR76" s="476"/>
      <c r="AS76" s="476"/>
      <c r="AT76" s="476"/>
      <c r="AU76" s="476"/>
      <c r="AV76" s="476"/>
      <c r="AW76" s="476"/>
      <c r="AX76" s="476"/>
      <c r="AY76" s="476"/>
      <c r="AZ76" s="476"/>
      <c r="BA76" s="476"/>
      <c r="BB76" s="476"/>
      <c r="BC76" s="476"/>
    </row>
    <row r="77" spans="1:55" s="473" customFormat="1" ht="18" hidden="1" customHeight="1">
      <c r="A77" s="477"/>
      <c r="B77" s="1065"/>
      <c r="C77" s="1066"/>
      <c r="D77" s="495"/>
      <c r="E77" s="479"/>
      <c r="F77" s="479"/>
      <c r="G77" s="479"/>
      <c r="H77" s="284"/>
      <c r="I77" s="479"/>
      <c r="J77" s="479"/>
      <c r="K77" s="479"/>
      <c r="L77" s="284"/>
      <c r="M77" s="284"/>
      <c r="N77" s="479"/>
      <c r="O77" s="479"/>
      <c r="P77" s="479"/>
      <c r="Q77" s="284"/>
      <c r="R77" s="284"/>
      <c r="S77" s="479"/>
      <c r="T77" s="479"/>
      <c r="U77" s="479"/>
      <c r="V77" s="284"/>
      <c r="W77" s="284"/>
      <c r="X77" s="284"/>
      <c r="Y77" s="480"/>
      <c r="Z77" s="481"/>
      <c r="AA77" s="472"/>
      <c r="AB77" s="87">
        <f>X77-[1]лаз!$X77</f>
        <v>-374.18870880000003</v>
      </c>
      <c r="AD77" s="472"/>
      <c r="AE77" s="284"/>
      <c r="AF77" s="480"/>
      <c r="AG77" s="481"/>
      <c r="AI77" s="474"/>
      <c r="AJ77" s="482"/>
      <c r="AK77" s="472"/>
      <c r="AL77" s="284"/>
      <c r="AM77" s="480"/>
      <c r="AN77" s="481"/>
      <c r="AP77" s="284"/>
      <c r="AQ77" s="483"/>
      <c r="AR77" s="476"/>
      <c r="AS77" s="476"/>
      <c r="AT77" s="476"/>
      <c r="AU77" s="476"/>
      <c r="AV77" s="476"/>
      <c r="AW77" s="476"/>
      <c r="AX77" s="476"/>
      <c r="AY77" s="476"/>
      <c r="AZ77" s="476"/>
      <c r="BA77" s="476"/>
      <c r="BB77" s="476"/>
      <c r="BC77" s="476"/>
    </row>
    <row r="78" spans="1:55" s="473" customFormat="1" ht="18" hidden="1" customHeight="1">
      <c r="A78" s="487"/>
      <c r="B78" s="1063"/>
      <c r="C78" s="1064"/>
      <c r="D78" s="488"/>
      <c r="E78" s="489"/>
      <c r="F78" s="489"/>
      <c r="G78" s="489"/>
      <c r="H78" s="308"/>
      <c r="I78" s="489"/>
      <c r="J78" s="489"/>
      <c r="K78" s="489"/>
      <c r="L78" s="308"/>
      <c r="M78" s="308"/>
      <c r="N78" s="489"/>
      <c r="O78" s="489"/>
      <c r="P78" s="489"/>
      <c r="Q78" s="308"/>
      <c r="R78" s="308"/>
      <c r="S78" s="489"/>
      <c r="T78" s="489"/>
      <c r="U78" s="489"/>
      <c r="V78" s="308"/>
      <c r="W78" s="308"/>
      <c r="X78" s="308"/>
      <c r="Y78" s="490"/>
      <c r="Z78" s="491"/>
      <c r="AA78" s="472"/>
      <c r="AB78" s="87">
        <f>X78-[1]лаз!$X78</f>
        <v>-1496.7548352000001</v>
      </c>
      <c r="AD78" s="472"/>
      <c r="AE78" s="308"/>
      <c r="AF78" s="490"/>
      <c r="AG78" s="491"/>
      <c r="AI78" s="492"/>
      <c r="AJ78" s="493"/>
      <c r="AK78" s="472"/>
      <c r="AL78" s="308"/>
      <c r="AM78" s="490"/>
      <c r="AN78" s="491"/>
      <c r="AP78" s="308"/>
      <c r="AQ78" s="494"/>
      <c r="AR78" s="476"/>
      <c r="AS78" s="476"/>
      <c r="AT78" s="476"/>
      <c r="AU78" s="476"/>
      <c r="AV78" s="476"/>
      <c r="AW78" s="476"/>
      <c r="AX78" s="476"/>
      <c r="AY78" s="476"/>
      <c r="AZ78" s="476"/>
      <c r="BA78" s="476"/>
      <c r="BB78" s="476"/>
      <c r="BC78" s="476"/>
    </row>
    <row r="79" spans="1:55" s="473" customFormat="1" ht="18" hidden="1" customHeight="1">
      <c r="A79" s="477"/>
      <c r="B79" s="1065"/>
      <c r="C79" s="1066"/>
      <c r="D79" s="495"/>
      <c r="E79" s="479"/>
      <c r="F79" s="479"/>
      <c r="G79" s="479"/>
      <c r="H79" s="284"/>
      <c r="I79" s="479"/>
      <c r="J79" s="479"/>
      <c r="K79" s="479"/>
      <c r="L79" s="284"/>
      <c r="M79" s="284"/>
      <c r="N79" s="479"/>
      <c r="O79" s="479"/>
      <c r="P79" s="479"/>
      <c r="Q79" s="284"/>
      <c r="R79" s="284"/>
      <c r="S79" s="479"/>
      <c r="T79" s="479"/>
      <c r="U79" s="479"/>
      <c r="V79" s="284"/>
      <c r="W79" s="284"/>
      <c r="X79" s="284"/>
      <c r="Y79" s="480"/>
      <c r="Z79" s="481"/>
      <c r="AA79" s="472"/>
      <c r="AB79" s="87">
        <f>X79-[1]лаз!$X79</f>
        <v>0</v>
      </c>
      <c r="AD79" s="472"/>
      <c r="AE79" s="284"/>
      <c r="AF79" s="480"/>
      <c r="AG79" s="481"/>
      <c r="AI79" s="474"/>
      <c r="AJ79" s="482"/>
      <c r="AK79" s="472"/>
      <c r="AL79" s="284"/>
      <c r="AM79" s="480"/>
      <c r="AN79" s="481"/>
      <c r="AP79" s="284"/>
      <c r="AQ79" s="483"/>
      <c r="AR79" s="476"/>
      <c r="AS79" s="476"/>
      <c r="AT79" s="476"/>
      <c r="AU79" s="476"/>
      <c r="AV79" s="476"/>
      <c r="AW79" s="476"/>
      <c r="AX79" s="476"/>
      <c r="AY79" s="476"/>
      <c r="AZ79" s="476"/>
      <c r="BA79" s="476"/>
      <c r="BB79" s="476"/>
      <c r="BC79" s="476"/>
    </row>
    <row r="80" spans="1:55" s="473" customFormat="1" ht="18" hidden="1" customHeight="1">
      <c r="A80" s="477"/>
      <c r="B80" s="1065"/>
      <c r="C80" s="1066"/>
      <c r="D80" s="495"/>
      <c r="E80" s="479"/>
      <c r="F80" s="479"/>
      <c r="G80" s="479"/>
      <c r="H80" s="284"/>
      <c r="I80" s="479"/>
      <c r="J80" s="479"/>
      <c r="K80" s="479"/>
      <c r="L80" s="284"/>
      <c r="M80" s="284"/>
      <c r="N80" s="479"/>
      <c r="O80" s="479"/>
      <c r="P80" s="479"/>
      <c r="Q80" s="284"/>
      <c r="R80" s="284"/>
      <c r="S80" s="479"/>
      <c r="T80" s="479"/>
      <c r="U80" s="479"/>
      <c r="V80" s="284"/>
      <c r="W80" s="284"/>
      <c r="X80" s="284"/>
      <c r="Y80" s="480"/>
      <c r="Z80" s="481"/>
      <c r="AA80" s="472"/>
      <c r="AB80" s="87">
        <f>X80-[1]лаз!$X80</f>
        <v>0</v>
      </c>
      <c r="AD80" s="472"/>
      <c r="AE80" s="284"/>
      <c r="AF80" s="480"/>
      <c r="AG80" s="481"/>
      <c r="AI80" s="474"/>
      <c r="AJ80" s="482"/>
      <c r="AK80" s="472"/>
      <c r="AL80" s="284"/>
      <c r="AM80" s="480"/>
      <c r="AN80" s="481"/>
      <c r="AP80" s="284"/>
      <c r="AQ80" s="483"/>
      <c r="AR80" s="476"/>
      <c r="AS80" s="476"/>
      <c r="AT80" s="476"/>
      <c r="AU80" s="476"/>
      <c r="AV80" s="476"/>
      <c r="AW80" s="476"/>
      <c r="AX80" s="476"/>
      <c r="AY80" s="476"/>
      <c r="AZ80" s="476"/>
      <c r="BA80" s="476"/>
      <c r="BB80" s="476"/>
      <c r="BC80" s="476"/>
    </row>
    <row r="81" spans="1:55" s="473" customFormat="1" ht="18" hidden="1" customHeight="1">
      <c r="A81" s="487"/>
      <c r="B81" s="1063"/>
      <c r="C81" s="1064"/>
      <c r="D81" s="488"/>
      <c r="E81" s="489"/>
      <c r="F81" s="489"/>
      <c r="G81" s="489"/>
      <c r="H81" s="308"/>
      <c r="I81" s="489"/>
      <c r="J81" s="489"/>
      <c r="K81" s="489"/>
      <c r="L81" s="308"/>
      <c r="M81" s="308"/>
      <c r="N81" s="489"/>
      <c r="O81" s="489"/>
      <c r="P81" s="489"/>
      <c r="Q81" s="308"/>
      <c r="R81" s="308"/>
      <c r="S81" s="489"/>
      <c r="T81" s="489"/>
      <c r="U81" s="489"/>
      <c r="V81" s="308"/>
      <c r="W81" s="308"/>
      <c r="X81" s="308"/>
      <c r="Y81" s="490"/>
      <c r="Z81" s="491"/>
      <c r="AA81" s="472"/>
      <c r="AB81" s="87">
        <f>X81-[1]лаз!$X81</f>
        <v>0</v>
      </c>
      <c r="AD81" s="472"/>
      <c r="AE81" s="308"/>
      <c r="AF81" s="490"/>
      <c r="AG81" s="491"/>
      <c r="AI81" s="492"/>
      <c r="AJ81" s="493"/>
      <c r="AK81" s="472"/>
      <c r="AL81" s="308"/>
      <c r="AM81" s="490"/>
      <c r="AN81" s="491"/>
      <c r="AP81" s="308"/>
      <c r="AQ81" s="494"/>
      <c r="AR81" s="476"/>
      <c r="AS81" s="476"/>
      <c r="AT81" s="476"/>
      <c r="AU81" s="476"/>
      <c r="AV81" s="476"/>
      <c r="AW81" s="476"/>
      <c r="AX81" s="476"/>
      <c r="AY81" s="476"/>
      <c r="AZ81" s="476"/>
      <c r="BA81" s="476"/>
      <c r="BB81" s="476"/>
      <c r="BC81" s="476"/>
    </row>
    <row r="82" spans="1:55" s="473" customFormat="1" ht="18" hidden="1" customHeight="1">
      <c r="A82" s="477"/>
      <c r="B82" s="1065"/>
      <c r="C82" s="1066"/>
      <c r="D82" s="495"/>
      <c r="E82" s="479"/>
      <c r="F82" s="479"/>
      <c r="G82" s="479"/>
      <c r="H82" s="284"/>
      <c r="I82" s="479"/>
      <c r="J82" s="479"/>
      <c r="K82" s="479"/>
      <c r="L82" s="284"/>
      <c r="M82" s="284"/>
      <c r="N82" s="479"/>
      <c r="O82" s="479"/>
      <c r="P82" s="479"/>
      <c r="Q82" s="284"/>
      <c r="R82" s="284"/>
      <c r="S82" s="479"/>
      <c r="T82" s="479"/>
      <c r="U82" s="479"/>
      <c r="V82" s="284"/>
      <c r="W82" s="284"/>
      <c r="X82" s="284"/>
      <c r="Y82" s="480"/>
      <c r="Z82" s="481"/>
      <c r="AA82" s="472"/>
      <c r="AB82" s="87">
        <f>X82-[1]лаз!$X82</f>
        <v>0</v>
      </c>
      <c r="AD82" s="472"/>
      <c r="AE82" s="284"/>
      <c r="AF82" s="480"/>
      <c r="AG82" s="481"/>
      <c r="AI82" s="474"/>
      <c r="AJ82" s="482"/>
      <c r="AK82" s="472"/>
      <c r="AL82" s="284"/>
      <c r="AM82" s="480"/>
      <c r="AN82" s="481"/>
      <c r="AP82" s="284"/>
      <c r="AQ82" s="483"/>
      <c r="AR82" s="476"/>
      <c r="AS82" s="476"/>
      <c r="AT82" s="476"/>
      <c r="AU82" s="476"/>
      <c r="AV82" s="476"/>
      <c r="AW82" s="476"/>
      <c r="AX82" s="476"/>
      <c r="AY82" s="476"/>
      <c r="AZ82" s="476"/>
      <c r="BA82" s="476"/>
      <c r="BB82" s="476"/>
      <c r="BC82" s="476"/>
    </row>
    <row r="83" spans="1:55" s="473" customFormat="1" ht="18" hidden="1" customHeight="1">
      <c r="A83" s="477"/>
      <c r="B83" s="1065"/>
      <c r="C83" s="1066"/>
      <c r="D83" s="495"/>
      <c r="E83" s="479"/>
      <c r="F83" s="479"/>
      <c r="G83" s="479"/>
      <c r="H83" s="284"/>
      <c r="I83" s="479"/>
      <c r="J83" s="479"/>
      <c r="K83" s="479"/>
      <c r="L83" s="284"/>
      <c r="M83" s="284"/>
      <c r="N83" s="479"/>
      <c r="O83" s="479"/>
      <c r="P83" s="479"/>
      <c r="Q83" s="284"/>
      <c r="R83" s="284"/>
      <c r="S83" s="479"/>
      <c r="T83" s="479"/>
      <c r="U83" s="479"/>
      <c r="V83" s="284"/>
      <c r="W83" s="284"/>
      <c r="X83" s="284"/>
      <c r="Y83" s="480"/>
      <c r="Z83" s="481"/>
      <c r="AA83" s="472"/>
      <c r="AB83" s="87">
        <f>X83-[1]лаз!$X83</f>
        <v>0</v>
      </c>
      <c r="AD83" s="472"/>
      <c r="AE83" s="284"/>
      <c r="AF83" s="480"/>
      <c r="AG83" s="481"/>
      <c r="AI83" s="474"/>
      <c r="AJ83" s="482"/>
      <c r="AK83" s="472"/>
      <c r="AL83" s="284"/>
      <c r="AM83" s="480"/>
      <c r="AN83" s="481"/>
      <c r="AP83" s="284"/>
      <c r="AQ83" s="483"/>
      <c r="AR83" s="476"/>
      <c r="AS83" s="476"/>
      <c r="AT83" s="476"/>
      <c r="AU83" s="476"/>
      <c r="AV83" s="476"/>
      <c r="AW83" s="476"/>
      <c r="AX83" s="476"/>
      <c r="AY83" s="476"/>
      <c r="AZ83" s="476"/>
      <c r="BA83" s="476"/>
      <c r="BB83" s="476"/>
      <c r="BC83" s="476"/>
    </row>
    <row r="84" spans="1:55" s="473" customFormat="1" ht="18" hidden="1" customHeight="1">
      <c r="A84" s="487"/>
      <c r="B84" s="1063"/>
      <c r="C84" s="1064"/>
      <c r="D84" s="496"/>
      <c r="E84" s="489"/>
      <c r="F84" s="489"/>
      <c r="G84" s="489"/>
      <c r="H84" s="308"/>
      <c r="I84" s="489"/>
      <c r="J84" s="489"/>
      <c r="K84" s="489"/>
      <c r="L84" s="308"/>
      <c r="M84" s="308"/>
      <c r="N84" s="489"/>
      <c r="O84" s="489"/>
      <c r="P84" s="489"/>
      <c r="Q84" s="308"/>
      <c r="R84" s="308"/>
      <c r="S84" s="489"/>
      <c r="T84" s="489"/>
      <c r="U84" s="489"/>
      <c r="V84" s="308"/>
      <c r="W84" s="308"/>
      <c r="X84" s="308"/>
      <c r="Y84" s="490"/>
      <c r="Z84" s="491"/>
      <c r="AA84" s="472"/>
      <c r="AB84" s="87">
        <f>X84-[1]лаз!$X84</f>
        <v>0</v>
      </c>
      <c r="AD84" s="472"/>
      <c r="AE84" s="308"/>
      <c r="AF84" s="490"/>
      <c r="AG84" s="491"/>
      <c r="AI84" s="492"/>
      <c r="AJ84" s="493"/>
      <c r="AK84" s="472"/>
      <c r="AL84" s="308"/>
      <c r="AM84" s="490"/>
      <c r="AN84" s="491"/>
      <c r="AP84" s="308"/>
      <c r="AQ84" s="494"/>
      <c r="AR84" s="476"/>
      <c r="AS84" s="476"/>
      <c r="AT84" s="476"/>
      <c r="AU84" s="476"/>
      <c r="AV84" s="476"/>
      <c r="AW84" s="476"/>
      <c r="AX84" s="476"/>
      <c r="AY84" s="476"/>
      <c r="AZ84" s="476"/>
      <c r="BA84" s="476"/>
      <c r="BB84" s="476"/>
      <c r="BC84" s="476"/>
    </row>
    <row r="85" spans="1:55" s="473" customFormat="1" ht="18" hidden="1" customHeight="1">
      <c r="A85" s="477"/>
      <c r="B85" s="1073"/>
      <c r="C85" s="1074"/>
      <c r="D85" s="495"/>
      <c r="E85" s="479"/>
      <c r="F85" s="479"/>
      <c r="G85" s="479"/>
      <c r="H85" s="284"/>
      <c r="I85" s="479"/>
      <c r="J85" s="479"/>
      <c r="K85" s="479"/>
      <c r="L85" s="284"/>
      <c r="M85" s="284"/>
      <c r="N85" s="479"/>
      <c r="O85" s="479"/>
      <c r="P85" s="479"/>
      <c r="Q85" s="284"/>
      <c r="R85" s="284"/>
      <c r="S85" s="479"/>
      <c r="T85" s="479"/>
      <c r="U85" s="479"/>
      <c r="V85" s="284"/>
      <c r="W85" s="284"/>
      <c r="X85" s="284"/>
      <c r="Y85" s="480"/>
      <c r="Z85" s="481"/>
      <c r="AA85" s="472"/>
      <c r="AB85" s="87">
        <f>X85-[1]лаз!$X85</f>
        <v>0</v>
      </c>
      <c r="AD85" s="472"/>
      <c r="AE85" s="284"/>
      <c r="AF85" s="480"/>
      <c r="AG85" s="481"/>
      <c r="AI85" s="474"/>
      <c r="AJ85" s="482"/>
      <c r="AK85" s="472"/>
      <c r="AL85" s="284"/>
      <c r="AM85" s="480"/>
      <c r="AN85" s="481"/>
      <c r="AP85" s="284"/>
      <c r="AQ85" s="483"/>
      <c r="AR85" s="476"/>
      <c r="AS85" s="476"/>
      <c r="AT85" s="476"/>
      <c r="AU85" s="476"/>
      <c r="AV85" s="476"/>
      <c r="AW85" s="476"/>
      <c r="AX85" s="476"/>
      <c r="AY85" s="476"/>
      <c r="AZ85" s="476"/>
      <c r="BA85" s="476"/>
      <c r="BB85" s="476"/>
      <c r="BC85" s="476"/>
    </row>
    <row r="86" spans="1:55" s="473" customFormat="1" ht="18" hidden="1" customHeight="1">
      <c r="A86" s="477"/>
      <c r="B86" s="1073"/>
      <c r="C86" s="1074"/>
      <c r="D86" s="495"/>
      <c r="E86" s="479"/>
      <c r="F86" s="479"/>
      <c r="G86" s="479"/>
      <c r="H86" s="284"/>
      <c r="I86" s="479"/>
      <c r="J86" s="479"/>
      <c r="K86" s="479"/>
      <c r="L86" s="284"/>
      <c r="M86" s="284"/>
      <c r="N86" s="479"/>
      <c r="O86" s="479"/>
      <c r="P86" s="479"/>
      <c r="Q86" s="284"/>
      <c r="R86" s="284"/>
      <c r="S86" s="479"/>
      <c r="T86" s="479"/>
      <c r="U86" s="479"/>
      <c r="V86" s="284"/>
      <c r="W86" s="284"/>
      <c r="X86" s="284"/>
      <c r="Y86" s="480"/>
      <c r="Z86" s="481"/>
      <c r="AA86" s="472"/>
      <c r="AB86" s="87">
        <f>X86-[1]лаз!$X86</f>
        <v>0</v>
      </c>
      <c r="AD86" s="472"/>
      <c r="AE86" s="284"/>
      <c r="AF86" s="480"/>
      <c r="AG86" s="481"/>
      <c r="AI86" s="474"/>
      <c r="AJ86" s="482"/>
      <c r="AK86" s="472"/>
      <c r="AL86" s="284"/>
      <c r="AM86" s="480"/>
      <c r="AN86" s="481"/>
      <c r="AP86" s="284"/>
      <c r="AQ86" s="483"/>
      <c r="AR86" s="476"/>
      <c r="AS86" s="476"/>
      <c r="AT86" s="476"/>
      <c r="AU86" s="476"/>
      <c r="AV86" s="476"/>
      <c r="AW86" s="476"/>
      <c r="AX86" s="476"/>
      <c r="AY86" s="476"/>
      <c r="AZ86" s="476"/>
      <c r="BA86" s="476"/>
      <c r="BB86" s="476"/>
      <c r="BC86" s="476"/>
    </row>
    <row r="87" spans="1:55" s="473" customFormat="1" ht="18" hidden="1" customHeight="1">
      <c r="A87" s="477"/>
      <c r="B87" s="1073"/>
      <c r="C87" s="1074"/>
      <c r="D87" s="495"/>
      <c r="E87" s="479"/>
      <c r="F87" s="479"/>
      <c r="G87" s="479"/>
      <c r="H87" s="284"/>
      <c r="I87" s="479"/>
      <c r="J87" s="479"/>
      <c r="K87" s="479"/>
      <c r="L87" s="284"/>
      <c r="M87" s="284"/>
      <c r="N87" s="479"/>
      <c r="O87" s="479"/>
      <c r="P87" s="479"/>
      <c r="Q87" s="284"/>
      <c r="R87" s="284"/>
      <c r="S87" s="479"/>
      <c r="T87" s="479"/>
      <c r="U87" s="479"/>
      <c r="V87" s="284"/>
      <c r="W87" s="284"/>
      <c r="X87" s="284"/>
      <c r="Y87" s="480"/>
      <c r="Z87" s="481"/>
      <c r="AA87" s="472"/>
      <c r="AB87" s="87">
        <f>X87-[1]лаз!$X87</f>
        <v>-1496.7548352000001</v>
      </c>
      <c r="AD87" s="472"/>
      <c r="AE87" s="284"/>
      <c r="AF87" s="480"/>
      <c r="AG87" s="481"/>
      <c r="AI87" s="474"/>
      <c r="AJ87" s="482"/>
      <c r="AK87" s="472"/>
      <c r="AL87" s="284"/>
      <c r="AM87" s="480"/>
      <c r="AN87" s="481"/>
      <c r="AP87" s="284"/>
      <c r="AQ87" s="483"/>
      <c r="AR87" s="476"/>
      <c r="AS87" s="476"/>
      <c r="AT87" s="476"/>
      <c r="AU87" s="476"/>
      <c r="AV87" s="476"/>
      <c r="AW87" s="476"/>
      <c r="AX87" s="476"/>
      <c r="AY87" s="476"/>
      <c r="AZ87" s="476"/>
      <c r="BA87" s="476"/>
      <c r="BB87" s="476"/>
      <c r="BC87" s="476"/>
    </row>
    <row r="88" spans="1:55" s="473" customFormat="1" ht="18" hidden="1" customHeight="1">
      <c r="A88" s="477"/>
      <c r="B88" s="1073"/>
      <c r="C88" s="1074"/>
      <c r="D88" s="495"/>
      <c r="E88" s="479"/>
      <c r="F88" s="479"/>
      <c r="G88" s="479"/>
      <c r="H88" s="284"/>
      <c r="I88" s="479"/>
      <c r="J88" s="479"/>
      <c r="K88" s="479"/>
      <c r="L88" s="284"/>
      <c r="M88" s="284"/>
      <c r="N88" s="479"/>
      <c r="O88" s="479"/>
      <c r="P88" s="479"/>
      <c r="Q88" s="284"/>
      <c r="R88" s="284"/>
      <c r="S88" s="479"/>
      <c r="T88" s="479"/>
      <c r="U88" s="479"/>
      <c r="V88" s="284"/>
      <c r="W88" s="284"/>
      <c r="X88" s="284"/>
      <c r="Y88" s="480"/>
      <c r="Z88" s="481"/>
      <c r="AA88" s="472"/>
      <c r="AB88" s="87">
        <f>X88-[1]лаз!$X88</f>
        <v>0</v>
      </c>
      <c r="AD88" s="472"/>
      <c r="AE88" s="284"/>
      <c r="AF88" s="480"/>
      <c r="AG88" s="481"/>
      <c r="AI88" s="474"/>
      <c r="AJ88" s="482"/>
      <c r="AK88" s="472"/>
      <c r="AL88" s="284"/>
      <c r="AM88" s="480"/>
      <c r="AN88" s="481"/>
      <c r="AP88" s="284"/>
      <c r="AQ88" s="483"/>
      <c r="AR88" s="476"/>
      <c r="AS88" s="476"/>
      <c r="AT88" s="476"/>
      <c r="AU88" s="476"/>
      <c r="AV88" s="476"/>
      <c r="AW88" s="476"/>
      <c r="AX88" s="476"/>
      <c r="AY88" s="476"/>
      <c r="AZ88" s="476"/>
      <c r="BA88" s="476"/>
      <c r="BB88" s="476"/>
      <c r="BC88" s="476"/>
    </row>
    <row r="89" spans="1:55" s="473" customFormat="1" ht="18" hidden="1" customHeight="1">
      <c r="A89" s="477"/>
      <c r="B89" s="1073"/>
      <c r="C89" s="1074"/>
      <c r="D89" s="495"/>
      <c r="E89" s="479"/>
      <c r="F89" s="479"/>
      <c r="G89" s="479"/>
      <c r="H89" s="284"/>
      <c r="I89" s="479"/>
      <c r="J89" s="479"/>
      <c r="K89" s="479"/>
      <c r="L89" s="284"/>
      <c r="M89" s="284"/>
      <c r="N89" s="479"/>
      <c r="O89" s="479"/>
      <c r="P89" s="479"/>
      <c r="Q89" s="284"/>
      <c r="R89" s="284"/>
      <c r="S89" s="479"/>
      <c r="T89" s="479"/>
      <c r="U89" s="479"/>
      <c r="V89" s="284"/>
      <c r="W89" s="284"/>
      <c r="X89" s="284"/>
      <c r="Y89" s="480"/>
      <c r="Z89" s="481"/>
      <c r="AA89" s="472"/>
      <c r="AB89" s="87">
        <f>X89-[1]лаз!$X89</f>
        <v>-1496.7548352000001</v>
      </c>
      <c r="AD89" s="472"/>
      <c r="AE89" s="284"/>
      <c r="AF89" s="480"/>
      <c r="AG89" s="481"/>
      <c r="AI89" s="474"/>
      <c r="AJ89" s="482"/>
      <c r="AK89" s="472"/>
      <c r="AL89" s="284"/>
      <c r="AM89" s="480"/>
      <c r="AN89" s="481"/>
      <c r="AP89" s="284"/>
      <c r="AQ89" s="483"/>
      <c r="AR89" s="476"/>
      <c r="AS89" s="476"/>
      <c r="AT89" s="476"/>
      <c r="AU89" s="476"/>
      <c r="AV89" s="476"/>
      <c r="AW89" s="476"/>
      <c r="AX89" s="476"/>
      <c r="AY89" s="476"/>
      <c r="AZ89" s="476"/>
      <c r="BA89" s="476"/>
      <c r="BB89" s="476"/>
      <c r="BC89" s="476"/>
    </row>
    <row r="90" spans="1:55" s="473" customFormat="1" ht="18" hidden="1" customHeight="1">
      <c r="A90" s="477"/>
      <c r="B90" s="1073"/>
      <c r="C90" s="1074"/>
      <c r="D90" s="495"/>
      <c r="E90" s="479"/>
      <c r="F90" s="479"/>
      <c r="G90" s="479"/>
      <c r="H90" s="284"/>
      <c r="I90" s="479"/>
      <c r="J90" s="479"/>
      <c r="K90" s="479"/>
      <c r="L90" s="284"/>
      <c r="M90" s="284"/>
      <c r="N90" s="479"/>
      <c r="O90" s="479"/>
      <c r="P90" s="479"/>
      <c r="Q90" s="284"/>
      <c r="R90" s="284"/>
      <c r="S90" s="479"/>
      <c r="T90" s="479"/>
      <c r="U90" s="479"/>
      <c r="V90" s="284"/>
      <c r="W90" s="284"/>
      <c r="X90" s="284"/>
      <c r="Y90" s="480"/>
      <c r="Z90" s="481"/>
      <c r="AA90" s="472"/>
      <c r="AB90" s="87">
        <f>X90-[1]лаз!$X90</f>
        <v>0</v>
      </c>
      <c r="AD90" s="472"/>
      <c r="AE90" s="284"/>
      <c r="AF90" s="480"/>
      <c r="AG90" s="481"/>
      <c r="AI90" s="474"/>
      <c r="AJ90" s="482"/>
      <c r="AK90" s="472"/>
      <c r="AL90" s="284"/>
      <c r="AM90" s="480"/>
      <c r="AN90" s="481"/>
      <c r="AP90" s="284"/>
      <c r="AQ90" s="483"/>
      <c r="AR90" s="476"/>
      <c r="AS90" s="476"/>
      <c r="AT90" s="476"/>
      <c r="AU90" s="476"/>
      <c r="AV90" s="476"/>
      <c r="AW90" s="476"/>
      <c r="AX90" s="476"/>
      <c r="AY90" s="476"/>
      <c r="AZ90" s="476"/>
      <c r="BA90" s="476"/>
      <c r="BB90" s="476"/>
      <c r="BC90" s="476"/>
    </row>
    <row r="91" spans="1:55" s="473" customFormat="1" ht="18" hidden="1" customHeight="1">
      <c r="A91" s="477"/>
      <c r="B91" s="1073"/>
      <c r="C91" s="1074"/>
      <c r="D91" s="495"/>
      <c r="E91" s="479"/>
      <c r="F91" s="479"/>
      <c r="G91" s="479"/>
      <c r="H91" s="284"/>
      <c r="I91" s="479"/>
      <c r="J91" s="479"/>
      <c r="K91" s="479"/>
      <c r="L91" s="284"/>
      <c r="M91" s="284"/>
      <c r="N91" s="479"/>
      <c r="O91" s="479"/>
      <c r="P91" s="479"/>
      <c r="Q91" s="284"/>
      <c r="R91" s="284"/>
      <c r="S91" s="479"/>
      <c r="T91" s="479"/>
      <c r="U91" s="479"/>
      <c r="V91" s="284"/>
      <c r="W91" s="284"/>
      <c r="X91" s="284"/>
      <c r="Y91" s="480"/>
      <c r="Z91" s="481"/>
      <c r="AA91" s="472"/>
      <c r="AB91" s="87">
        <f>X91-[1]лаз!$X91</f>
        <v>0</v>
      </c>
      <c r="AD91" s="472"/>
      <c r="AE91" s="284"/>
      <c r="AF91" s="480"/>
      <c r="AG91" s="481"/>
      <c r="AI91" s="474"/>
      <c r="AJ91" s="482"/>
      <c r="AK91" s="472"/>
      <c r="AL91" s="284"/>
      <c r="AM91" s="480"/>
      <c r="AN91" s="481"/>
      <c r="AP91" s="284"/>
      <c r="AQ91" s="483"/>
      <c r="AR91" s="476"/>
      <c r="AS91" s="476"/>
      <c r="AT91" s="476"/>
      <c r="AU91" s="476"/>
      <c r="AV91" s="476"/>
      <c r="AW91" s="476"/>
      <c r="AX91" s="476"/>
      <c r="AY91" s="476"/>
      <c r="AZ91" s="476"/>
      <c r="BA91" s="476"/>
      <c r="BB91" s="476"/>
      <c r="BC91" s="476"/>
    </row>
    <row r="92" spans="1:55" s="473" customFormat="1" ht="18" hidden="1" customHeight="1">
      <c r="A92" s="477"/>
      <c r="B92" s="1073"/>
      <c r="C92" s="1074"/>
      <c r="D92" s="495"/>
      <c r="E92" s="479"/>
      <c r="F92" s="479"/>
      <c r="G92" s="479"/>
      <c r="H92" s="284"/>
      <c r="I92" s="479"/>
      <c r="J92" s="479"/>
      <c r="K92" s="479"/>
      <c r="L92" s="284"/>
      <c r="M92" s="284"/>
      <c r="N92" s="479"/>
      <c r="O92" s="479"/>
      <c r="P92" s="479"/>
      <c r="Q92" s="284"/>
      <c r="R92" s="284"/>
      <c r="S92" s="479"/>
      <c r="T92" s="479"/>
      <c r="U92" s="479"/>
      <c r="V92" s="284"/>
      <c r="W92" s="284"/>
      <c r="X92" s="284"/>
      <c r="Y92" s="480"/>
      <c r="Z92" s="481"/>
      <c r="AA92" s="472"/>
      <c r="AB92" s="87">
        <f>X92-[1]лаз!$X92</f>
        <v>0</v>
      </c>
      <c r="AD92" s="472"/>
      <c r="AE92" s="284"/>
      <c r="AF92" s="480"/>
      <c r="AG92" s="481"/>
      <c r="AI92" s="474"/>
      <c r="AJ92" s="482"/>
      <c r="AK92" s="472"/>
      <c r="AL92" s="284"/>
      <c r="AM92" s="480"/>
      <c r="AN92" s="481"/>
      <c r="AP92" s="284"/>
      <c r="AQ92" s="483"/>
      <c r="AR92" s="476"/>
      <c r="AS92" s="476"/>
      <c r="AT92" s="476"/>
      <c r="AU92" s="476"/>
      <c r="AV92" s="476"/>
      <c r="AW92" s="476"/>
      <c r="AX92" s="476"/>
      <c r="AY92" s="476"/>
      <c r="AZ92" s="476"/>
      <c r="BA92" s="476"/>
      <c r="BB92" s="476"/>
      <c r="BC92" s="476"/>
    </row>
    <row r="93" spans="1:55" s="473" customFormat="1" ht="18" hidden="1" customHeight="1">
      <c r="A93" s="477"/>
      <c r="B93" s="1073"/>
      <c r="C93" s="1074"/>
      <c r="D93" s="495"/>
      <c r="E93" s="479"/>
      <c r="F93" s="479"/>
      <c r="G93" s="479"/>
      <c r="H93" s="284"/>
      <c r="I93" s="479"/>
      <c r="J93" s="479"/>
      <c r="K93" s="479"/>
      <c r="L93" s="284"/>
      <c r="M93" s="284"/>
      <c r="N93" s="479"/>
      <c r="O93" s="479"/>
      <c r="P93" s="479"/>
      <c r="Q93" s="284"/>
      <c r="R93" s="284"/>
      <c r="S93" s="479"/>
      <c r="T93" s="479"/>
      <c r="U93" s="479"/>
      <c r="V93" s="284"/>
      <c r="W93" s="284"/>
      <c r="X93" s="284"/>
      <c r="Y93" s="480"/>
      <c r="Z93" s="481"/>
      <c r="AA93" s="472"/>
      <c r="AB93" s="87">
        <f>X93-[1]лаз!$X93</f>
        <v>0</v>
      </c>
      <c r="AD93" s="472"/>
      <c r="AE93" s="284"/>
      <c r="AF93" s="480"/>
      <c r="AG93" s="481"/>
      <c r="AI93" s="474"/>
      <c r="AJ93" s="482"/>
      <c r="AK93" s="472"/>
      <c r="AL93" s="284"/>
      <c r="AM93" s="480"/>
      <c r="AN93" s="481"/>
      <c r="AP93" s="284"/>
      <c r="AQ93" s="483"/>
      <c r="AR93" s="476"/>
      <c r="AS93" s="476"/>
      <c r="AT93" s="476"/>
      <c r="AU93" s="476"/>
      <c r="AV93" s="476"/>
      <c r="AW93" s="476"/>
      <c r="AX93" s="476"/>
      <c r="AY93" s="476"/>
      <c r="AZ93" s="476"/>
      <c r="BA93" s="476"/>
      <c r="BB93" s="476"/>
      <c r="BC93" s="476"/>
    </row>
    <row r="94" spans="1:55" s="473" customFormat="1" ht="18" hidden="1" customHeight="1">
      <c r="A94" s="477"/>
      <c r="B94" s="1073"/>
      <c r="C94" s="1074"/>
      <c r="D94" s="495"/>
      <c r="E94" s="479"/>
      <c r="F94" s="479"/>
      <c r="G94" s="479"/>
      <c r="H94" s="284"/>
      <c r="I94" s="479"/>
      <c r="J94" s="479"/>
      <c r="K94" s="479"/>
      <c r="L94" s="284"/>
      <c r="M94" s="284"/>
      <c r="N94" s="479"/>
      <c r="O94" s="479"/>
      <c r="P94" s="479"/>
      <c r="Q94" s="284"/>
      <c r="R94" s="284"/>
      <c r="S94" s="479"/>
      <c r="T94" s="479"/>
      <c r="U94" s="479"/>
      <c r="V94" s="284"/>
      <c r="W94" s="284"/>
      <c r="X94" s="284"/>
      <c r="Y94" s="480"/>
      <c r="Z94" s="481"/>
      <c r="AA94" s="472"/>
      <c r="AB94" s="87">
        <f>X94-[1]лаз!$X94</f>
        <v>0</v>
      </c>
      <c r="AD94" s="472"/>
      <c r="AE94" s="284"/>
      <c r="AF94" s="480"/>
      <c r="AG94" s="481"/>
      <c r="AI94" s="474"/>
      <c r="AJ94" s="482"/>
      <c r="AK94" s="472"/>
      <c r="AL94" s="284"/>
      <c r="AM94" s="480"/>
      <c r="AN94" s="481"/>
      <c r="AP94" s="284"/>
      <c r="AQ94" s="483"/>
      <c r="AR94" s="476"/>
      <c r="AS94" s="476"/>
      <c r="AT94" s="476"/>
      <c r="AU94" s="476"/>
      <c r="AV94" s="476"/>
      <c r="AW94" s="476"/>
      <c r="AX94" s="476"/>
      <c r="AY94" s="476"/>
      <c r="AZ94" s="476"/>
      <c r="BA94" s="476"/>
      <c r="BB94" s="476"/>
      <c r="BC94" s="476"/>
    </row>
    <row r="95" spans="1:55" s="473" customFormat="1" ht="18" hidden="1" customHeight="1">
      <c r="A95" s="477"/>
      <c r="B95" s="1073"/>
      <c r="C95" s="1074"/>
      <c r="D95" s="495"/>
      <c r="E95" s="479"/>
      <c r="F95" s="479"/>
      <c r="G95" s="479"/>
      <c r="H95" s="284"/>
      <c r="I95" s="479"/>
      <c r="J95" s="479"/>
      <c r="K95" s="479"/>
      <c r="L95" s="284"/>
      <c r="M95" s="284"/>
      <c r="N95" s="479"/>
      <c r="O95" s="479"/>
      <c r="P95" s="479"/>
      <c r="Q95" s="284"/>
      <c r="R95" s="284"/>
      <c r="S95" s="479"/>
      <c r="T95" s="479"/>
      <c r="U95" s="479"/>
      <c r="V95" s="284"/>
      <c r="W95" s="284"/>
      <c r="X95" s="284"/>
      <c r="Y95" s="480"/>
      <c r="Z95" s="481"/>
      <c r="AA95" s="472"/>
      <c r="AB95" s="87">
        <f>X95-[1]лаз!$X95</f>
        <v>-1496.7548352000001</v>
      </c>
      <c r="AD95" s="472"/>
      <c r="AE95" s="284"/>
      <c r="AF95" s="480"/>
      <c r="AG95" s="481"/>
      <c r="AI95" s="474"/>
      <c r="AJ95" s="482"/>
      <c r="AK95" s="472"/>
      <c r="AL95" s="284"/>
      <c r="AM95" s="480"/>
      <c r="AN95" s="481"/>
      <c r="AP95" s="284"/>
      <c r="AQ95" s="483"/>
      <c r="AR95" s="476"/>
      <c r="AS95" s="476"/>
      <c r="AT95" s="476"/>
      <c r="AU95" s="476"/>
      <c r="AV95" s="476"/>
      <c r="AW95" s="476"/>
      <c r="AX95" s="476"/>
      <c r="AY95" s="476"/>
      <c r="AZ95" s="476"/>
      <c r="BA95" s="476"/>
      <c r="BB95" s="476"/>
      <c r="BC95" s="476"/>
    </row>
    <row r="96" spans="1:55" s="281" customFormat="1" ht="18" customHeight="1">
      <c r="A96" s="310">
        <v>3</v>
      </c>
      <c r="B96" s="1075" t="s">
        <v>138</v>
      </c>
      <c r="C96" s="1076"/>
      <c r="D96" s="277" t="s">
        <v>134</v>
      </c>
      <c r="E96" s="278">
        <f>E97+E98</f>
        <v>0</v>
      </c>
      <c r="F96" s="278">
        <f>F97+F98</f>
        <v>0</v>
      </c>
      <c r="G96" s="278">
        <f>G97+G98</f>
        <v>0</v>
      </c>
      <c r="H96" s="279">
        <f t="shared" ref="H96:H114" si="4">E96+F96+G96</f>
        <v>0</v>
      </c>
      <c r="I96" s="278">
        <f>I97+I98</f>
        <v>0</v>
      </c>
      <c r="J96" s="278">
        <f>J97+J98</f>
        <v>0</v>
      </c>
      <c r="K96" s="278">
        <f>K97+K98</f>
        <v>0</v>
      </c>
      <c r="L96" s="279">
        <f t="shared" ref="L96:L159" si="5">I96+J96+K96</f>
        <v>0</v>
      </c>
      <c r="M96" s="279">
        <f t="shared" ref="M96:M159" si="6">H96+L96</f>
        <v>0</v>
      </c>
      <c r="N96" s="278">
        <f>N97+N98</f>
        <v>0</v>
      </c>
      <c r="O96" s="278">
        <f>O97+O98</f>
        <v>0</v>
      </c>
      <c r="P96" s="278">
        <f>P97+P98</f>
        <v>0</v>
      </c>
      <c r="Q96" s="279">
        <f t="shared" ref="Q96:Q159" si="7">N96+O96+P96</f>
        <v>0</v>
      </c>
      <c r="R96" s="279">
        <f t="shared" ref="R96:R159" si="8">M96+Q96</f>
        <v>0</v>
      </c>
      <c r="S96" s="278">
        <f>S97+S98</f>
        <v>0</v>
      </c>
      <c r="T96" s="278">
        <f>T97+T98</f>
        <v>0</v>
      </c>
      <c r="U96" s="278">
        <f>U97+U98</f>
        <v>0</v>
      </c>
      <c r="V96" s="279">
        <f t="shared" ref="V96:V159" si="9">S96+T96+U96</f>
        <v>0</v>
      </c>
      <c r="W96" s="279">
        <f t="shared" ref="W96:W159" si="10">Q96+V96</f>
        <v>0</v>
      </c>
      <c r="X96" s="311">
        <f t="shared" ref="X96:X159" si="11">R96+V96</f>
        <v>0</v>
      </c>
      <c r="Y96" s="312">
        <f>IF(X$19=0,,X96/X$19)</f>
        <v>0</v>
      </c>
      <c r="Z96" s="280">
        <f>IF(X$243=0,,X96/X$243*100)</f>
        <v>0</v>
      </c>
      <c r="AA96" s="272"/>
      <c r="AB96" s="87">
        <f>X96-[1]лаз!$X96</f>
        <v>0</v>
      </c>
      <c r="AD96" s="305"/>
      <c r="AE96" s="311"/>
      <c r="AF96" s="312">
        <f>IF(AE$19=0,,AE96/AE$19)</f>
        <v>0</v>
      </c>
      <c r="AG96" s="280">
        <f>IF(AE$243=0,,AE96/AE$243*100)</f>
        <v>0</v>
      </c>
      <c r="AH96" s="282"/>
      <c r="AI96" s="313">
        <f t="shared" ref="AI96:AI159" si="12">$X96-AE96</f>
        <v>0</v>
      </c>
      <c r="AJ96" s="314">
        <f t="shared" ref="AJ96:AJ159" si="13">IF(AE96=0,,$X96/AE96%)</f>
        <v>0</v>
      </c>
      <c r="AK96" s="305"/>
      <c r="AL96" s="311"/>
      <c r="AM96" s="312">
        <f>IF(AL$19=0,,AL96/AL$19)</f>
        <v>0</v>
      </c>
      <c r="AN96" s="280">
        <f>IF(AL$243=0,,AL96/AL$243*100)</f>
        <v>0</v>
      </c>
      <c r="AO96" s="282"/>
      <c r="AP96" s="311">
        <f t="shared" ref="AP96:AP159" si="14">$X96-AL96</f>
        <v>0</v>
      </c>
      <c r="AQ96" s="314">
        <f t="shared" ref="AQ96:AQ159" si="15">IF(AL96=0,,$X96/AL96%)</f>
        <v>0</v>
      </c>
      <c r="AR96" s="285"/>
      <c r="AS96" s="285"/>
      <c r="AT96" s="285"/>
      <c r="AU96" s="285"/>
      <c r="AV96" s="285"/>
      <c r="AW96" s="285"/>
      <c r="AX96" s="285"/>
      <c r="AY96" s="285"/>
      <c r="AZ96" s="285"/>
      <c r="BA96" s="285"/>
      <c r="BB96" s="285"/>
      <c r="BC96" s="285"/>
    </row>
    <row r="97" spans="1:55" s="281" customFormat="1" ht="18" hidden="1" customHeight="1">
      <c r="A97" s="315" t="s">
        <v>139</v>
      </c>
      <c r="B97" s="1077" t="s">
        <v>140</v>
      </c>
      <c r="C97" s="1078"/>
      <c r="D97" s="316" t="s">
        <v>134</v>
      </c>
      <c r="E97" s="317"/>
      <c r="F97" s="317"/>
      <c r="G97" s="317"/>
      <c r="H97" s="318">
        <f t="shared" si="4"/>
        <v>0</v>
      </c>
      <c r="I97" s="317"/>
      <c r="J97" s="317"/>
      <c r="K97" s="317"/>
      <c r="L97" s="318">
        <f t="shared" si="5"/>
        <v>0</v>
      </c>
      <c r="M97" s="318">
        <f t="shared" si="6"/>
        <v>0</v>
      </c>
      <c r="N97" s="317"/>
      <c r="O97" s="317"/>
      <c r="P97" s="317"/>
      <c r="Q97" s="318">
        <f t="shared" si="7"/>
        <v>0</v>
      </c>
      <c r="R97" s="318">
        <f t="shared" si="8"/>
        <v>0</v>
      </c>
      <c r="S97" s="317"/>
      <c r="T97" s="317"/>
      <c r="U97" s="317"/>
      <c r="V97" s="318">
        <f t="shared" si="9"/>
        <v>0</v>
      </c>
      <c r="W97" s="318">
        <f t="shared" si="10"/>
        <v>0</v>
      </c>
      <c r="X97" s="319">
        <f t="shared" si="11"/>
        <v>0</v>
      </c>
      <c r="Y97" s="320"/>
      <c r="Z97" s="321"/>
      <c r="AA97" s="272"/>
      <c r="AB97" s="87">
        <f>X97-[1]лаз!$X97</f>
        <v>0</v>
      </c>
      <c r="AD97" s="305"/>
      <c r="AE97" s="319"/>
      <c r="AF97" s="320"/>
      <c r="AG97" s="321"/>
      <c r="AH97" s="282"/>
      <c r="AI97" s="322">
        <f t="shared" si="12"/>
        <v>0</v>
      </c>
      <c r="AJ97" s="323">
        <f t="shared" si="13"/>
        <v>0</v>
      </c>
      <c r="AK97" s="305"/>
      <c r="AL97" s="319"/>
      <c r="AM97" s="320"/>
      <c r="AN97" s="321"/>
      <c r="AO97" s="282"/>
      <c r="AP97" s="319">
        <f t="shared" si="14"/>
        <v>0</v>
      </c>
      <c r="AQ97" s="323">
        <f t="shared" si="15"/>
        <v>0</v>
      </c>
      <c r="AR97" s="285"/>
      <c r="AS97" s="285"/>
      <c r="AT97" s="285"/>
      <c r="AU97" s="285"/>
      <c r="AV97" s="285"/>
      <c r="AW97" s="285"/>
      <c r="AX97" s="285"/>
      <c r="AY97" s="285"/>
      <c r="AZ97" s="285"/>
      <c r="BA97" s="285"/>
      <c r="BB97" s="285"/>
      <c r="BC97" s="285"/>
    </row>
    <row r="98" spans="1:55" s="281" customFormat="1" ht="18" hidden="1" customHeight="1">
      <c r="A98" s="315" t="s">
        <v>141</v>
      </c>
      <c r="B98" s="1077" t="s">
        <v>142</v>
      </c>
      <c r="C98" s="1078"/>
      <c r="D98" s="316" t="s">
        <v>134</v>
      </c>
      <c r="E98" s="317"/>
      <c r="F98" s="317"/>
      <c r="G98" s="317"/>
      <c r="H98" s="318">
        <f t="shared" si="4"/>
        <v>0</v>
      </c>
      <c r="I98" s="317"/>
      <c r="J98" s="317"/>
      <c r="K98" s="317"/>
      <c r="L98" s="318">
        <f t="shared" si="5"/>
        <v>0</v>
      </c>
      <c r="M98" s="318">
        <f t="shared" si="6"/>
        <v>0</v>
      </c>
      <c r="N98" s="317"/>
      <c r="O98" s="317"/>
      <c r="P98" s="317"/>
      <c r="Q98" s="318">
        <f t="shared" si="7"/>
        <v>0</v>
      </c>
      <c r="R98" s="318">
        <f t="shared" si="8"/>
        <v>0</v>
      </c>
      <c r="S98" s="317"/>
      <c r="T98" s="317"/>
      <c r="U98" s="317"/>
      <c r="V98" s="318">
        <f t="shared" si="9"/>
        <v>0</v>
      </c>
      <c r="W98" s="318">
        <f t="shared" si="10"/>
        <v>0</v>
      </c>
      <c r="X98" s="319">
        <f t="shared" si="11"/>
        <v>0</v>
      </c>
      <c r="Y98" s="320"/>
      <c r="Z98" s="321"/>
      <c r="AA98" s="272"/>
      <c r="AB98" s="87">
        <f>X98-[1]лаз!$X98</f>
        <v>0</v>
      </c>
      <c r="AD98" s="305"/>
      <c r="AE98" s="319"/>
      <c r="AF98" s="320"/>
      <c r="AG98" s="321"/>
      <c r="AH98" s="282"/>
      <c r="AI98" s="322">
        <f t="shared" si="12"/>
        <v>0</v>
      </c>
      <c r="AJ98" s="323">
        <f t="shared" si="13"/>
        <v>0</v>
      </c>
      <c r="AK98" s="305"/>
      <c r="AL98" s="319"/>
      <c r="AM98" s="320"/>
      <c r="AN98" s="321"/>
      <c r="AO98" s="282"/>
      <c r="AP98" s="319">
        <f t="shared" si="14"/>
        <v>0</v>
      </c>
      <c r="AQ98" s="323">
        <f t="shared" si="15"/>
        <v>0</v>
      </c>
      <c r="AR98" s="285"/>
      <c r="AS98" s="285"/>
      <c r="AT98" s="285"/>
      <c r="AU98" s="285"/>
      <c r="AV98" s="285"/>
      <c r="AW98" s="285"/>
      <c r="AX98" s="285"/>
      <c r="AY98" s="285"/>
      <c r="AZ98" s="285"/>
      <c r="BA98" s="285"/>
      <c r="BB98" s="285"/>
      <c r="BC98" s="285"/>
    </row>
    <row r="99" spans="1:55" s="282" customFormat="1" ht="18" hidden="1" customHeight="1">
      <c r="A99" s="324">
        <v>4</v>
      </c>
      <c r="B99" s="1075" t="s">
        <v>143</v>
      </c>
      <c r="C99" s="1076"/>
      <c r="D99" s="295" t="s">
        <v>134</v>
      </c>
      <c r="E99" s="296">
        <f>E100+E101</f>
        <v>0</v>
      </c>
      <c r="F99" s="296">
        <f>F100+F101</f>
        <v>0</v>
      </c>
      <c r="G99" s="296">
        <f>G100+G101</f>
        <v>0</v>
      </c>
      <c r="H99" s="297">
        <f t="shared" si="4"/>
        <v>0</v>
      </c>
      <c r="I99" s="296">
        <f>I100+I101</f>
        <v>0</v>
      </c>
      <c r="J99" s="296">
        <f>J100+J101</f>
        <v>0</v>
      </c>
      <c r="K99" s="296">
        <f>K100+K101</f>
        <v>0</v>
      </c>
      <c r="L99" s="297">
        <f t="shared" si="5"/>
        <v>0</v>
      </c>
      <c r="M99" s="297">
        <f t="shared" si="6"/>
        <v>0</v>
      </c>
      <c r="N99" s="296">
        <f>N100+N101</f>
        <v>0</v>
      </c>
      <c r="O99" s="296">
        <f>O100+O101</f>
        <v>0</v>
      </c>
      <c r="P99" s="296">
        <f>P100+P101</f>
        <v>0</v>
      </c>
      <c r="Q99" s="297">
        <f t="shared" si="7"/>
        <v>0</v>
      </c>
      <c r="R99" s="297">
        <f t="shared" si="8"/>
        <v>0</v>
      </c>
      <c r="S99" s="296">
        <f>S100+S101</f>
        <v>0</v>
      </c>
      <c r="T99" s="296">
        <f>T100+T101</f>
        <v>0</v>
      </c>
      <c r="U99" s="296">
        <f>U100+U101</f>
        <v>0</v>
      </c>
      <c r="V99" s="297">
        <f t="shared" si="9"/>
        <v>0</v>
      </c>
      <c r="W99" s="297">
        <f t="shared" si="10"/>
        <v>0</v>
      </c>
      <c r="X99" s="325">
        <f t="shared" si="11"/>
        <v>0</v>
      </c>
      <c r="Y99" s="312">
        <f>IF(X$19=0,,X99/X$19)</f>
        <v>0</v>
      </c>
      <c r="Z99" s="280">
        <f>IF(X$243=0,,X99/X$243*100)</f>
        <v>0</v>
      </c>
      <c r="AA99" s="272"/>
      <c r="AB99" s="87">
        <f>X99-[1]лаз!$X99</f>
        <v>0</v>
      </c>
      <c r="AD99" s="305"/>
      <c r="AE99" s="325"/>
      <c r="AF99" s="312">
        <f>IF(AE$19=0,,AE99/AE$19)</f>
        <v>0</v>
      </c>
      <c r="AG99" s="280">
        <f>IF(AE$243=0,,AE99/AE$243*100)</f>
        <v>0</v>
      </c>
      <c r="AI99" s="326">
        <f t="shared" si="12"/>
        <v>0</v>
      </c>
      <c r="AJ99" s="314">
        <f t="shared" si="13"/>
        <v>0</v>
      </c>
      <c r="AK99" s="305"/>
      <c r="AL99" s="325"/>
      <c r="AM99" s="312">
        <f>IF(AL$19=0,,AL99/AL$19)</f>
        <v>0</v>
      </c>
      <c r="AN99" s="280">
        <f>IF(AL$243=0,,AL99/AL$243*100)</f>
        <v>0</v>
      </c>
      <c r="AP99" s="325">
        <f t="shared" si="14"/>
        <v>0</v>
      </c>
      <c r="AQ99" s="314">
        <f t="shared" si="15"/>
        <v>0</v>
      </c>
      <c r="AR99" s="299"/>
      <c r="AS99" s="299"/>
      <c r="AT99" s="299"/>
      <c r="AU99" s="299"/>
      <c r="AV99" s="299"/>
      <c r="AW99" s="299"/>
      <c r="AX99" s="299"/>
      <c r="AY99" s="299"/>
      <c r="AZ99" s="299"/>
      <c r="BA99" s="299"/>
      <c r="BB99" s="299"/>
      <c r="BC99" s="299"/>
    </row>
    <row r="100" spans="1:55" s="281" customFormat="1" ht="18" hidden="1" customHeight="1">
      <c r="A100" s="327" t="s">
        <v>144</v>
      </c>
      <c r="B100" s="1079" t="s">
        <v>145</v>
      </c>
      <c r="C100" s="1080"/>
      <c r="D100" s="328" t="s">
        <v>134</v>
      </c>
      <c r="E100" s="329">
        <f t="shared" ref="E100:G101" si="16">E56*E$59</f>
        <v>0</v>
      </c>
      <c r="F100" s="329">
        <f t="shared" si="16"/>
        <v>0</v>
      </c>
      <c r="G100" s="329">
        <f t="shared" si="16"/>
        <v>0</v>
      </c>
      <c r="H100" s="330">
        <f t="shared" si="4"/>
        <v>0</v>
      </c>
      <c r="I100" s="329">
        <f t="shared" ref="I100:K101" si="17">I56*I$59</f>
        <v>0</v>
      </c>
      <c r="J100" s="329">
        <f t="shared" si="17"/>
        <v>0</v>
      </c>
      <c r="K100" s="329">
        <f t="shared" si="17"/>
        <v>0</v>
      </c>
      <c r="L100" s="330">
        <f t="shared" si="5"/>
        <v>0</v>
      </c>
      <c r="M100" s="330">
        <f t="shared" si="6"/>
        <v>0</v>
      </c>
      <c r="N100" s="329">
        <f t="shared" ref="N100:P101" si="18">N56*N$59</f>
        <v>0</v>
      </c>
      <c r="O100" s="329">
        <f t="shared" si="18"/>
        <v>0</v>
      </c>
      <c r="P100" s="329">
        <f t="shared" si="18"/>
        <v>0</v>
      </c>
      <c r="Q100" s="330">
        <f t="shared" si="7"/>
        <v>0</v>
      </c>
      <c r="R100" s="330">
        <f t="shared" si="8"/>
        <v>0</v>
      </c>
      <c r="S100" s="329">
        <f t="shared" ref="S100:U101" si="19">S56*S$59</f>
        <v>0</v>
      </c>
      <c r="T100" s="329">
        <f t="shared" si="19"/>
        <v>0</v>
      </c>
      <c r="U100" s="329">
        <f t="shared" si="19"/>
        <v>0</v>
      </c>
      <c r="V100" s="330">
        <f t="shared" si="9"/>
        <v>0</v>
      </c>
      <c r="W100" s="330">
        <f t="shared" si="10"/>
        <v>0</v>
      </c>
      <c r="X100" s="330">
        <f t="shared" si="11"/>
        <v>0</v>
      </c>
      <c r="Y100" s="331"/>
      <c r="Z100" s="332">
        <f>IF(X$243&lt;&gt;0,X100/X$243*100,0)</f>
        <v>0</v>
      </c>
      <c r="AA100" s="272"/>
      <c r="AB100" s="87">
        <f>X100-[1]лаз!$X100</f>
        <v>0</v>
      </c>
      <c r="AE100" s="330"/>
      <c r="AF100" s="331"/>
      <c r="AG100" s="332">
        <f>IF(AE$243&lt;&gt;0,AE100/AE$243*100,0)</f>
        <v>0</v>
      </c>
      <c r="AH100" s="282"/>
      <c r="AI100" s="333">
        <f t="shared" si="12"/>
        <v>0</v>
      </c>
      <c r="AJ100" s="334">
        <f t="shared" si="13"/>
        <v>0</v>
      </c>
      <c r="AL100" s="330"/>
      <c r="AM100" s="331"/>
      <c r="AN100" s="332">
        <f>IF(AL$243&lt;&gt;0,AL100/AL$243*100,0)</f>
        <v>0</v>
      </c>
      <c r="AO100" s="282"/>
      <c r="AP100" s="330">
        <f t="shared" si="14"/>
        <v>0</v>
      </c>
      <c r="AQ100" s="334">
        <f t="shared" si="15"/>
        <v>0</v>
      </c>
      <c r="AR100" s="285"/>
      <c r="AS100" s="285"/>
      <c r="AT100" s="285"/>
      <c r="AU100" s="285"/>
      <c r="AV100" s="285"/>
      <c r="AW100" s="285"/>
      <c r="AX100" s="285"/>
      <c r="AY100" s="285"/>
      <c r="AZ100" s="285"/>
      <c r="BA100" s="285"/>
      <c r="BB100" s="285"/>
      <c r="BC100" s="285"/>
    </row>
    <row r="101" spans="1:55" s="281" customFormat="1" ht="18" hidden="1" customHeight="1">
      <c r="A101" s="327" t="s">
        <v>146</v>
      </c>
      <c r="B101" s="1079" t="s">
        <v>147</v>
      </c>
      <c r="C101" s="1080"/>
      <c r="D101" s="328" t="s">
        <v>134</v>
      </c>
      <c r="E101" s="329">
        <f t="shared" si="16"/>
        <v>0</v>
      </c>
      <c r="F101" s="329">
        <f t="shared" si="16"/>
        <v>0</v>
      </c>
      <c r="G101" s="329">
        <f t="shared" si="16"/>
        <v>0</v>
      </c>
      <c r="H101" s="330">
        <f t="shared" si="4"/>
        <v>0</v>
      </c>
      <c r="I101" s="329">
        <f t="shared" si="17"/>
        <v>0</v>
      </c>
      <c r="J101" s="329">
        <f t="shared" si="17"/>
        <v>0</v>
      </c>
      <c r="K101" s="329">
        <f t="shared" si="17"/>
        <v>0</v>
      </c>
      <c r="L101" s="330">
        <f t="shared" si="5"/>
        <v>0</v>
      </c>
      <c r="M101" s="330">
        <f t="shared" si="6"/>
        <v>0</v>
      </c>
      <c r="N101" s="329">
        <f t="shared" si="18"/>
        <v>0</v>
      </c>
      <c r="O101" s="329">
        <f t="shared" si="18"/>
        <v>0</v>
      </c>
      <c r="P101" s="329">
        <f t="shared" si="18"/>
        <v>0</v>
      </c>
      <c r="Q101" s="330">
        <f t="shared" si="7"/>
        <v>0</v>
      </c>
      <c r="R101" s="330">
        <f t="shared" si="8"/>
        <v>0</v>
      </c>
      <c r="S101" s="329">
        <f t="shared" si="19"/>
        <v>0</v>
      </c>
      <c r="T101" s="329">
        <f t="shared" si="19"/>
        <v>0</v>
      </c>
      <c r="U101" s="329">
        <f t="shared" si="19"/>
        <v>0</v>
      </c>
      <c r="V101" s="330">
        <f t="shared" si="9"/>
        <v>0</v>
      </c>
      <c r="W101" s="330">
        <f t="shared" si="10"/>
        <v>0</v>
      </c>
      <c r="X101" s="330">
        <f t="shared" si="11"/>
        <v>0</v>
      </c>
      <c r="Y101" s="331"/>
      <c r="Z101" s="332">
        <f>IF(X$243&lt;&gt;0,X101/X$243*100,0)</f>
        <v>0</v>
      </c>
      <c r="AA101" s="272"/>
      <c r="AB101" s="87">
        <f>X101-[1]лаз!$X101</f>
        <v>0</v>
      </c>
      <c r="AE101" s="330"/>
      <c r="AF101" s="331"/>
      <c r="AG101" s="332">
        <f>IF(AE$243&lt;&gt;0,AE101/AE$243*100,0)</f>
        <v>0</v>
      </c>
      <c r="AH101" s="282"/>
      <c r="AI101" s="333">
        <f t="shared" si="12"/>
        <v>0</v>
      </c>
      <c r="AJ101" s="334">
        <f t="shared" si="13"/>
        <v>0</v>
      </c>
      <c r="AL101" s="330"/>
      <c r="AM101" s="331"/>
      <c r="AN101" s="332">
        <f>IF(AL$243&lt;&gt;0,AL101/AL$243*100,0)</f>
        <v>0</v>
      </c>
      <c r="AO101" s="282"/>
      <c r="AP101" s="330">
        <f t="shared" si="14"/>
        <v>0</v>
      </c>
      <c r="AQ101" s="334">
        <f t="shared" si="15"/>
        <v>0</v>
      </c>
      <c r="AR101" s="285"/>
      <c r="AS101" s="285"/>
      <c r="AT101" s="285"/>
      <c r="AU101" s="285"/>
      <c r="AV101" s="285"/>
      <c r="AW101" s="285"/>
      <c r="AX101" s="285"/>
      <c r="AY101" s="285"/>
      <c r="AZ101" s="285"/>
      <c r="BA101" s="285"/>
      <c r="BB101" s="285"/>
      <c r="BC101" s="285"/>
    </row>
    <row r="102" spans="1:55" s="282" customFormat="1" ht="18" customHeight="1">
      <c r="A102" s="324" t="s">
        <v>148</v>
      </c>
      <c r="B102" s="1075" t="s">
        <v>149</v>
      </c>
      <c r="C102" s="1076"/>
      <c r="D102" s="295" t="s">
        <v>134</v>
      </c>
      <c r="E102" s="335">
        <f>[1]лаз!E166</f>
        <v>0</v>
      </c>
      <c r="F102" s="335">
        <f>[1]лаз!F166</f>
        <v>0</v>
      </c>
      <c r="G102" s="335">
        <f>[1]лаз!G166</f>
        <v>0</v>
      </c>
      <c r="H102" s="297">
        <f t="shared" si="4"/>
        <v>0</v>
      </c>
      <c r="I102" s="335"/>
      <c r="J102" s="335"/>
      <c r="K102" s="335"/>
      <c r="L102" s="297">
        <f t="shared" si="5"/>
        <v>0</v>
      </c>
      <c r="M102" s="297">
        <f t="shared" si="6"/>
        <v>0</v>
      </c>
      <c r="N102" s="335"/>
      <c r="O102" s="335"/>
      <c r="P102" s="335"/>
      <c r="Q102" s="297">
        <f t="shared" si="7"/>
        <v>0</v>
      </c>
      <c r="R102" s="297">
        <f t="shared" si="8"/>
        <v>0</v>
      </c>
      <c r="S102" s="335"/>
      <c r="T102" s="335"/>
      <c r="U102" s="335"/>
      <c r="V102" s="297">
        <f t="shared" si="9"/>
        <v>0</v>
      </c>
      <c r="W102" s="297">
        <f t="shared" si="10"/>
        <v>0</v>
      </c>
      <c r="X102" s="325">
        <f t="shared" si="11"/>
        <v>0</v>
      </c>
      <c r="Y102" s="312">
        <f>IF(X$19=0,,X102/X$19)</f>
        <v>0</v>
      </c>
      <c r="Z102" s="280">
        <f>IF(X$243=0,,X102/X$243*100)</f>
        <v>0</v>
      </c>
      <c r="AA102" s="272"/>
      <c r="AB102" s="87">
        <f>X102-[1]лаз!$X102</f>
        <v>0</v>
      </c>
      <c r="AD102" s="305"/>
      <c r="AE102" s="325"/>
      <c r="AF102" s="312">
        <f>IF(AE$19=0,,AE102/AE$19)</f>
        <v>0</v>
      </c>
      <c r="AG102" s="280">
        <f>IF(AE$243=0,,AE102/AE$243*100)</f>
        <v>0</v>
      </c>
      <c r="AI102" s="326">
        <f t="shared" si="12"/>
        <v>0</v>
      </c>
      <c r="AJ102" s="314">
        <f t="shared" si="13"/>
        <v>0</v>
      </c>
      <c r="AK102" s="305"/>
      <c r="AL102" s="325"/>
      <c r="AM102" s="312">
        <f>IF(AL$19=0,,AL102/AL$19)</f>
        <v>0</v>
      </c>
      <c r="AN102" s="280">
        <f>IF(AL$243=0,,AL102/AL$243*100)</f>
        <v>0</v>
      </c>
      <c r="AP102" s="325">
        <f t="shared" si="14"/>
        <v>0</v>
      </c>
      <c r="AQ102" s="314">
        <f t="shared" si="15"/>
        <v>0</v>
      </c>
      <c r="AR102" s="299"/>
      <c r="AS102" s="299"/>
      <c r="AT102" s="299"/>
      <c r="AU102" s="299"/>
      <c r="AV102" s="299"/>
      <c r="AW102" s="299"/>
      <c r="AX102" s="299"/>
      <c r="AY102" s="299"/>
      <c r="AZ102" s="299"/>
      <c r="BA102" s="299"/>
      <c r="BB102" s="299"/>
      <c r="BC102" s="299"/>
    </row>
    <row r="103" spans="1:55" s="281" customFormat="1" ht="18" customHeight="1" collapsed="1">
      <c r="A103" s="336" t="s">
        <v>150</v>
      </c>
      <c r="B103" s="1075" t="s">
        <v>151</v>
      </c>
      <c r="C103" s="1076"/>
      <c r="D103" s="277" t="s">
        <v>134</v>
      </c>
      <c r="E103" s="278">
        <f>E104+E108</f>
        <v>0</v>
      </c>
      <c r="F103" s="278">
        <f>F104+F108</f>
        <v>0</v>
      </c>
      <c r="G103" s="278">
        <f>G104+G108</f>
        <v>0</v>
      </c>
      <c r="H103" s="279">
        <f t="shared" si="4"/>
        <v>0</v>
      </c>
      <c r="I103" s="278">
        <f>I104+I108</f>
        <v>0</v>
      </c>
      <c r="J103" s="278">
        <f>J104+J108</f>
        <v>0</v>
      </c>
      <c r="K103" s="278">
        <f>K104+K108</f>
        <v>0</v>
      </c>
      <c r="L103" s="279">
        <f t="shared" si="5"/>
        <v>0</v>
      </c>
      <c r="M103" s="279">
        <f t="shared" si="6"/>
        <v>0</v>
      </c>
      <c r="N103" s="278">
        <f>N104+N108</f>
        <v>0</v>
      </c>
      <c r="O103" s="278">
        <f>O104+O108</f>
        <v>0</v>
      </c>
      <c r="P103" s="278">
        <f>P104+P108</f>
        <v>0</v>
      </c>
      <c r="Q103" s="279">
        <f t="shared" si="7"/>
        <v>0</v>
      </c>
      <c r="R103" s="279">
        <f t="shared" si="8"/>
        <v>0</v>
      </c>
      <c r="S103" s="278">
        <f>S104+S108</f>
        <v>0</v>
      </c>
      <c r="T103" s="278">
        <f>T104+T108</f>
        <v>0</v>
      </c>
      <c r="U103" s="278">
        <f>U104+U108</f>
        <v>0</v>
      </c>
      <c r="V103" s="279">
        <f t="shared" si="9"/>
        <v>0</v>
      </c>
      <c r="W103" s="279">
        <f t="shared" si="10"/>
        <v>0</v>
      </c>
      <c r="X103" s="311">
        <f t="shared" si="11"/>
        <v>0</v>
      </c>
      <c r="Y103" s="312">
        <f>IF(X$19=0,,X103/X$19)</f>
        <v>0</v>
      </c>
      <c r="Z103" s="280">
        <f>IF(X$243=0,,X103/X$243*100)</f>
        <v>0</v>
      </c>
      <c r="AA103" s="272"/>
      <c r="AB103" s="87">
        <f>X103-[1]лаз!$X103</f>
        <v>0</v>
      </c>
      <c r="AE103" s="311"/>
      <c r="AF103" s="312">
        <f>IF(AE$19=0,,AE103/AE$19)</f>
        <v>0</v>
      </c>
      <c r="AG103" s="280">
        <f>IF(AE$243=0,,AE103/AE$243*100)</f>
        <v>0</v>
      </c>
      <c r="AH103" s="282"/>
      <c r="AI103" s="313">
        <f t="shared" si="12"/>
        <v>0</v>
      </c>
      <c r="AJ103" s="314">
        <f t="shared" si="13"/>
        <v>0</v>
      </c>
      <c r="AL103" s="311"/>
      <c r="AM103" s="312">
        <f>IF(AL$19=0,,AL103/AL$19)</f>
        <v>0</v>
      </c>
      <c r="AN103" s="280">
        <f>IF(AL$243=0,,AL103/AL$243*100)</f>
        <v>0</v>
      </c>
      <c r="AO103" s="282"/>
      <c r="AP103" s="311">
        <f t="shared" si="14"/>
        <v>0</v>
      </c>
      <c r="AQ103" s="314">
        <f t="shared" si="15"/>
        <v>0</v>
      </c>
      <c r="AR103" s="285"/>
      <c r="AS103" s="285"/>
      <c r="AT103" s="285"/>
      <c r="AU103" s="285"/>
      <c r="AV103" s="285"/>
      <c r="AW103" s="285"/>
      <c r="AX103" s="285"/>
      <c r="AY103" s="285"/>
      <c r="AZ103" s="285"/>
      <c r="BA103" s="285"/>
      <c r="BB103" s="285"/>
      <c r="BC103" s="285"/>
    </row>
    <row r="104" spans="1:55" s="281" customFormat="1" ht="18" hidden="1" customHeight="1" outlineLevel="1">
      <c r="A104" s="337" t="s">
        <v>152</v>
      </c>
      <c r="B104" s="1081" t="s">
        <v>153</v>
      </c>
      <c r="C104" s="1082"/>
      <c r="D104" s="338" t="s">
        <v>134</v>
      </c>
      <c r="E104" s="301">
        <f>SUM(E105:E107)</f>
        <v>0</v>
      </c>
      <c r="F104" s="301">
        <f>SUM(F105:F107)</f>
        <v>0</v>
      </c>
      <c r="G104" s="301">
        <f>SUM(G105:G107)</f>
        <v>0</v>
      </c>
      <c r="H104" s="302">
        <f t="shared" si="4"/>
        <v>0</v>
      </c>
      <c r="I104" s="301">
        <f>SUM(I105:I107)</f>
        <v>0</v>
      </c>
      <c r="J104" s="301">
        <f>SUM(J105:J107)</f>
        <v>0</v>
      </c>
      <c r="K104" s="301">
        <f>SUM(K105:K107)</f>
        <v>0</v>
      </c>
      <c r="L104" s="302">
        <f t="shared" si="5"/>
        <v>0</v>
      </c>
      <c r="M104" s="302">
        <f t="shared" si="6"/>
        <v>0</v>
      </c>
      <c r="N104" s="301">
        <f>SUM(N105:N107)</f>
        <v>0</v>
      </c>
      <c r="O104" s="301">
        <f>SUM(O105:O107)</f>
        <v>0</v>
      </c>
      <c r="P104" s="301">
        <f>SUM(P105:P107)</f>
        <v>0</v>
      </c>
      <c r="Q104" s="302">
        <f t="shared" si="7"/>
        <v>0</v>
      </c>
      <c r="R104" s="302">
        <f t="shared" si="8"/>
        <v>0</v>
      </c>
      <c r="S104" s="301">
        <f>SUM(S105:S107)</f>
        <v>0</v>
      </c>
      <c r="T104" s="301">
        <f>SUM(T105:T107)</f>
        <v>0</v>
      </c>
      <c r="U104" s="301">
        <f>SUM(U105:U107)</f>
        <v>0</v>
      </c>
      <c r="V104" s="302">
        <f t="shared" si="9"/>
        <v>0</v>
      </c>
      <c r="W104" s="302">
        <f t="shared" si="10"/>
        <v>0</v>
      </c>
      <c r="X104" s="302">
        <f t="shared" si="11"/>
        <v>0</v>
      </c>
      <c r="Y104" s="339">
        <f>IF(X$19=0,,X104/X$19)</f>
        <v>0</v>
      </c>
      <c r="Z104" s="340">
        <f>IF(X$243=0,,X104/X$243*100)</f>
        <v>0</v>
      </c>
      <c r="AA104" s="272"/>
      <c r="AB104" s="87">
        <f>X104-[1]лаз!$X104</f>
        <v>0</v>
      </c>
      <c r="AE104" s="302"/>
      <c r="AF104" s="339">
        <f>IF(AE$19=0,,AE104/AE$19)</f>
        <v>0</v>
      </c>
      <c r="AG104" s="340">
        <f>IF(AE$243=0,,AE104/AE$243*100)</f>
        <v>0</v>
      </c>
      <c r="AH104" s="282"/>
      <c r="AI104" s="306">
        <f t="shared" si="12"/>
        <v>0</v>
      </c>
      <c r="AJ104" s="341">
        <f t="shared" si="13"/>
        <v>0</v>
      </c>
      <c r="AL104" s="302"/>
      <c r="AM104" s="339">
        <f>IF(AL$19=0,,AL104/AL$19)</f>
        <v>0</v>
      </c>
      <c r="AN104" s="340">
        <f>IF(AL$243=0,,AL104/AL$243*100)</f>
        <v>0</v>
      </c>
      <c r="AO104" s="282"/>
      <c r="AP104" s="302">
        <f t="shared" si="14"/>
        <v>0</v>
      </c>
      <c r="AQ104" s="341">
        <f t="shared" si="15"/>
        <v>0</v>
      </c>
      <c r="AR104" s="285"/>
      <c r="AS104" s="285"/>
      <c r="AT104" s="285"/>
      <c r="AU104" s="285"/>
      <c r="AV104" s="285"/>
      <c r="AW104" s="285"/>
      <c r="AX104" s="285"/>
      <c r="AY104" s="285"/>
      <c r="AZ104" s="285"/>
      <c r="BA104" s="285"/>
      <c r="BB104" s="285"/>
      <c r="BC104" s="285"/>
    </row>
    <row r="105" spans="1:55" s="281" customFormat="1" ht="18" hidden="1" customHeight="1" outlineLevel="1">
      <c r="A105" s="286" t="s">
        <v>154</v>
      </c>
      <c r="B105" s="1083" t="s">
        <v>155</v>
      </c>
      <c r="C105" s="1084"/>
      <c r="D105" s="287" t="s">
        <v>134</v>
      </c>
      <c r="E105" s="288"/>
      <c r="F105" s="288"/>
      <c r="G105" s="288"/>
      <c r="H105" s="289">
        <f t="shared" si="4"/>
        <v>0</v>
      </c>
      <c r="I105" s="288"/>
      <c r="J105" s="288"/>
      <c r="K105" s="288"/>
      <c r="L105" s="289">
        <f t="shared" si="5"/>
        <v>0</v>
      </c>
      <c r="M105" s="289">
        <f t="shared" si="6"/>
        <v>0</v>
      </c>
      <c r="N105" s="288"/>
      <c r="O105" s="288"/>
      <c r="P105" s="288"/>
      <c r="Q105" s="289">
        <f t="shared" si="7"/>
        <v>0</v>
      </c>
      <c r="R105" s="289">
        <f t="shared" si="8"/>
        <v>0</v>
      </c>
      <c r="S105" s="288"/>
      <c r="T105" s="288"/>
      <c r="U105" s="288"/>
      <c r="V105" s="289">
        <f t="shared" si="9"/>
        <v>0</v>
      </c>
      <c r="W105" s="289">
        <f t="shared" si="10"/>
        <v>0</v>
      </c>
      <c r="X105" s="289">
        <f t="shared" si="11"/>
        <v>0</v>
      </c>
      <c r="Y105" s="290"/>
      <c r="Z105" s="291"/>
      <c r="AA105" s="272"/>
      <c r="AB105" s="87">
        <f>X105-[1]лаз!$X105</f>
        <v>0</v>
      </c>
      <c r="AE105" s="289"/>
      <c r="AF105" s="290"/>
      <c r="AG105" s="291"/>
      <c r="AH105" s="282"/>
      <c r="AI105" s="292">
        <f t="shared" si="12"/>
        <v>0</v>
      </c>
      <c r="AJ105" s="293">
        <f t="shared" si="13"/>
        <v>0</v>
      </c>
      <c r="AL105" s="289"/>
      <c r="AM105" s="290"/>
      <c r="AN105" s="291"/>
      <c r="AO105" s="282"/>
      <c r="AP105" s="289">
        <f t="shared" si="14"/>
        <v>0</v>
      </c>
      <c r="AQ105" s="293">
        <f t="shared" si="15"/>
        <v>0</v>
      </c>
      <c r="AR105" s="285"/>
      <c r="AS105" s="285"/>
      <c r="AT105" s="285"/>
      <c r="AU105" s="285"/>
      <c r="AV105" s="285"/>
      <c r="AW105" s="285"/>
      <c r="AX105" s="285"/>
      <c r="AY105" s="285"/>
      <c r="AZ105" s="285"/>
      <c r="BA105" s="285"/>
      <c r="BB105" s="285"/>
      <c r="BC105" s="285"/>
    </row>
    <row r="106" spans="1:55" s="281" customFormat="1" ht="24" hidden="1" customHeight="1" outlineLevel="1">
      <c r="A106" s="286" t="s">
        <v>156</v>
      </c>
      <c r="B106" s="1083" t="s">
        <v>157</v>
      </c>
      <c r="C106" s="1084"/>
      <c r="D106" s="287" t="s">
        <v>134</v>
      </c>
      <c r="E106" s="288">
        <f>[1]лаз!E170</f>
        <v>0</v>
      </c>
      <c r="F106" s="288">
        <f>[1]лаз!F170</f>
        <v>0</v>
      </c>
      <c r="G106" s="288">
        <f>[1]лаз!G170</f>
        <v>0</v>
      </c>
      <c r="H106" s="289">
        <f t="shared" si="4"/>
        <v>0</v>
      </c>
      <c r="I106" s="288">
        <f>[1]лаз!I170</f>
        <v>0</v>
      </c>
      <c r="J106" s="288">
        <f>[1]лаз!J170</f>
        <v>0</v>
      </c>
      <c r="K106" s="288">
        <f>[1]лаз!K170</f>
        <v>0</v>
      </c>
      <c r="L106" s="289">
        <f t="shared" si="5"/>
        <v>0</v>
      </c>
      <c r="M106" s="289">
        <f t="shared" si="6"/>
        <v>0</v>
      </c>
      <c r="N106" s="288">
        <f>[1]лаз!N170</f>
        <v>0</v>
      </c>
      <c r="O106" s="288">
        <f>[1]лаз!O170</f>
        <v>0</v>
      </c>
      <c r="P106" s="288">
        <f>[1]лаз!P170</f>
        <v>0</v>
      </c>
      <c r="Q106" s="289">
        <f t="shared" si="7"/>
        <v>0</v>
      </c>
      <c r="R106" s="289">
        <f t="shared" si="8"/>
        <v>0</v>
      </c>
      <c r="S106" s="288">
        <f>[1]лаз!S170</f>
        <v>0</v>
      </c>
      <c r="T106" s="288">
        <f>[1]лаз!T170</f>
        <v>0</v>
      </c>
      <c r="U106" s="288">
        <f>[1]лаз!U170</f>
        <v>0</v>
      </c>
      <c r="V106" s="289">
        <f t="shared" si="9"/>
        <v>0</v>
      </c>
      <c r="W106" s="289">
        <f t="shared" si="10"/>
        <v>0</v>
      </c>
      <c r="X106" s="289">
        <f t="shared" si="11"/>
        <v>0</v>
      </c>
      <c r="Y106" s="290"/>
      <c r="Z106" s="291"/>
      <c r="AA106" s="272"/>
      <c r="AB106" s="87">
        <f>X106-[1]лаз!$X106</f>
        <v>0</v>
      </c>
      <c r="AE106" s="289"/>
      <c r="AF106" s="290"/>
      <c r="AG106" s="291"/>
      <c r="AH106" s="282"/>
      <c r="AI106" s="292">
        <f t="shared" si="12"/>
        <v>0</v>
      </c>
      <c r="AJ106" s="293">
        <f t="shared" si="13"/>
        <v>0</v>
      </c>
      <c r="AL106" s="289"/>
      <c r="AM106" s="290"/>
      <c r="AN106" s="291"/>
      <c r="AO106" s="282"/>
      <c r="AP106" s="289">
        <f t="shared" si="14"/>
        <v>0</v>
      </c>
      <c r="AQ106" s="293">
        <f t="shared" si="15"/>
        <v>0</v>
      </c>
      <c r="AR106" s="285"/>
      <c r="AS106" s="285"/>
      <c r="AT106" s="285"/>
      <c r="AU106" s="285"/>
      <c r="AV106" s="285"/>
      <c r="AW106" s="285"/>
      <c r="AX106" s="285"/>
      <c r="AY106" s="285"/>
      <c r="AZ106" s="285"/>
      <c r="BA106" s="285"/>
      <c r="BB106" s="285"/>
      <c r="BC106" s="285"/>
    </row>
    <row r="107" spans="1:55" s="281" customFormat="1" ht="18" hidden="1" customHeight="1" outlineLevel="1">
      <c r="A107" s="286" t="s">
        <v>158</v>
      </c>
      <c r="B107" s="1083" t="s">
        <v>159</v>
      </c>
      <c r="C107" s="1084"/>
      <c r="D107" s="287" t="s">
        <v>134</v>
      </c>
      <c r="E107" s="288"/>
      <c r="F107" s="288"/>
      <c r="G107" s="288"/>
      <c r="H107" s="289">
        <f t="shared" si="4"/>
        <v>0</v>
      </c>
      <c r="I107" s="288"/>
      <c r="J107" s="288"/>
      <c r="K107" s="288"/>
      <c r="L107" s="289">
        <f t="shared" si="5"/>
        <v>0</v>
      </c>
      <c r="M107" s="289">
        <f t="shared" si="6"/>
        <v>0</v>
      </c>
      <c r="N107" s="288"/>
      <c r="O107" s="288"/>
      <c r="P107" s="288"/>
      <c r="Q107" s="289">
        <f t="shared" si="7"/>
        <v>0</v>
      </c>
      <c r="R107" s="289">
        <f t="shared" si="8"/>
        <v>0</v>
      </c>
      <c r="S107" s="288"/>
      <c r="T107" s="288"/>
      <c r="U107" s="288"/>
      <c r="V107" s="289">
        <f t="shared" si="9"/>
        <v>0</v>
      </c>
      <c r="W107" s="289">
        <f t="shared" si="10"/>
        <v>0</v>
      </c>
      <c r="X107" s="289">
        <f t="shared" si="11"/>
        <v>0</v>
      </c>
      <c r="Y107" s="290"/>
      <c r="Z107" s="291"/>
      <c r="AA107" s="272"/>
      <c r="AB107" s="87">
        <f>X107-[1]лаз!$X107</f>
        <v>0</v>
      </c>
      <c r="AE107" s="289"/>
      <c r="AF107" s="290"/>
      <c r="AG107" s="291"/>
      <c r="AH107" s="282"/>
      <c r="AI107" s="292">
        <f t="shared" si="12"/>
        <v>0</v>
      </c>
      <c r="AJ107" s="293">
        <f t="shared" si="13"/>
        <v>0</v>
      </c>
      <c r="AL107" s="289"/>
      <c r="AM107" s="290"/>
      <c r="AN107" s="291"/>
      <c r="AO107" s="282"/>
      <c r="AP107" s="289">
        <f t="shared" si="14"/>
        <v>0</v>
      </c>
      <c r="AQ107" s="293">
        <f t="shared" si="15"/>
        <v>0</v>
      </c>
      <c r="AR107" s="285"/>
      <c r="AS107" s="285"/>
      <c r="AT107" s="285"/>
      <c r="AU107" s="285"/>
      <c r="AV107" s="285"/>
      <c r="AW107" s="285"/>
      <c r="AX107" s="285"/>
      <c r="AY107" s="285"/>
      <c r="AZ107" s="285"/>
      <c r="BA107" s="285"/>
      <c r="BB107" s="285"/>
      <c r="BC107" s="285"/>
    </row>
    <row r="108" spans="1:55" s="281" customFormat="1" ht="18" hidden="1" customHeight="1" outlineLevel="1">
      <c r="A108" s="337" t="s">
        <v>160</v>
      </c>
      <c r="B108" s="1081" t="s">
        <v>161</v>
      </c>
      <c r="C108" s="1082"/>
      <c r="D108" s="338" t="s">
        <v>134</v>
      </c>
      <c r="E108" s="301">
        <f>SUM(E109:E111)</f>
        <v>0</v>
      </c>
      <c r="F108" s="301">
        <f>SUM(F109:F111)</f>
        <v>0</v>
      </c>
      <c r="G108" s="301">
        <f>SUM(G109:G111)</f>
        <v>0</v>
      </c>
      <c r="H108" s="302">
        <f t="shared" si="4"/>
        <v>0</v>
      </c>
      <c r="I108" s="301">
        <f>SUM(I109:I111)</f>
        <v>0</v>
      </c>
      <c r="J108" s="301">
        <f>SUM(J109:J111)</f>
        <v>0</v>
      </c>
      <c r="K108" s="301">
        <f>SUM(K109:K111)</f>
        <v>0</v>
      </c>
      <c r="L108" s="302">
        <f t="shared" si="5"/>
        <v>0</v>
      </c>
      <c r="M108" s="302">
        <f t="shared" si="6"/>
        <v>0</v>
      </c>
      <c r="N108" s="301">
        <f>SUM(N109:N111)</f>
        <v>0</v>
      </c>
      <c r="O108" s="301">
        <f>SUM(O109:O111)</f>
        <v>0</v>
      </c>
      <c r="P108" s="301">
        <f>SUM(P109:P111)</f>
        <v>0</v>
      </c>
      <c r="Q108" s="302">
        <f t="shared" si="7"/>
        <v>0</v>
      </c>
      <c r="R108" s="302">
        <f t="shared" si="8"/>
        <v>0</v>
      </c>
      <c r="S108" s="301">
        <f>SUM(S109:S111)</f>
        <v>0</v>
      </c>
      <c r="T108" s="301">
        <f>SUM(T109:T111)</f>
        <v>0</v>
      </c>
      <c r="U108" s="301">
        <f>SUM(U109:U111)</f>
        <v>0</v>
      </c>
      <c r="V108" s="302">
        <f t="shared" si="9"/>
        <v>0</v>
      </c>
      <c r="W108" s="302">
        <f t="shared" si="10"/>
        <v>0</v>
      </c>
      <c r="X108" s="302">
        <f t="shared" si="11"/>
        <v>0</v>
      </c>
      <c r="Y108" s="339">
        <f>IF(X$19=0,,X108/X$19)</f>
        <v>0</v>
      </c>
      <c r="Z108" s="340">
        <f>IF(X$243=0,,X108/X$243*100)</f>
        <v>0</v>
      </c>
      <c r="AA108" s="272"/>
      <c r="AB108" s="87">
        <f>X108-[1]лаз!$X108</f>
        <v>0</v>
      </c>
      <c r="AE108" s="302"/>
      <c r="AF108" s="339">
        <f>IF(AE$19=0,,AE108/AE$19)</f>
        <v>0</v>
      </c>
      <c r="AG108" s="340">
        <f>IF(AE$243=0,,AE108/AE$243*100)</f>
        <v>0</v>
      </c>
      <c r="AH108" s="282"/>
      <c r="AI108" s="306">
        <f t="shared" si="12"/>
        <v>0</v>
      </c>
      <c r="AJ108" s="341">
        <f t="shared" si="13"/>
        <v>0</v>
      </c>
      <c r="AL108" s="302"/>
      <c r="AM108" s="339">
        <f>IF(AL$19=0,,AL108/AL$19)</f>
        <v>0</v>
      </c>
      <c r="AN108" s="340">
        <f>IF(AL$243=0,,AL108/AL$243*100)</f>
        <v>0</v>
      </c>
      <c r="AO108" s="282"/>
      <c r="AP108" s="302">
        <f t="shared" si="14"/>
        <v>0</v>
      </c>
      <c r="AQ108" s="341">
        <f t="shared" si="15"/>
        <v>0</v>
      </c>
      <c r="AR108" s="285"/>
      <c r="AS108" s="285"/>
      <c r="AT108" s="285"/>
      <c r="AU108" s="285"/>
      <c r="AV108" s="285"/>
      <c r="AW108" s="285"/>
      <c r="AX108" s="285"/>
      <c r="AY108" s="285"/>
      <c r="AZ108" s="285"/>
      <c r="BA108" s="285"/>
      <c r="BB108" s="285"/>
      <c r="BC108" s="285"/>
    </row>
    <row r="109" spans="1:55" s="281" customFormat="1" ht="18" hidden="1" customHeight="1" outlineLevel="1">
      <c r="A109" s="286" t="s">
        <v>162</v>
      </c>
      <c r="B109" s="1083" t="s">
        <v>163</v>
      </c>
      <c r="C109" s="1084"/>
      <c r="D109" s="287" t="s">
        <v>134</v>
      </c>
      <c r="E109" s="288"/>
      <c r="F109" s="288"/>
      <c r="G109" s="288"/>
      <c r="H109" s="289">
        <f t="shared" si="4"/>
        <v>0</v>
      </c>
      <c r="I109" s="288"/>
      <c r="J109" s="288"/>
      <c r="K109" s="288"/>
      <c r="L109" s="289">
        <f t="shared" si="5"/>
        <v>0</v>
      </c>
      <c r="M109" s="289">
        <f t="shared" si="6"/>
        <v>0</v>
      </c>
      <c r="N109" s="288"/>
      <c r="O109" s="288"/>
      <c r="P109" s="288"/>
      <c r="Q109" s="289">
        <f t="shared" si="7"/>
        <v>0</v>
      </c>
      <c r="R109" s="289">
        <f t="shared" si="8"/>
        <v>0</v>
      </c>
      <c r="S109" s="288"/>
      <c r="T109" s="288"/>
      <c r="U109" s="288"/>
      <c r="V109" s="289">
        <f t="shared" si="9"/>
        <v>0</v>
      </c>
      <c r="W109" s="289">
        <f t="shared" si="10"/>
        <v>0</v>
      </c>
      <c r="X109" s="289">
        <f t="shared" si="11"/>
        <v>0</v>
      </c>
      <c r="Y109" s="290"/>
      <c r="Z109" s="291"/>
      <c r="AA109" s="272"/>
      <c r="AB109" s="87">
        <f>X109-[1]лаз!$X109</f>
        <v>0</v>
      </c>
      <c r="AE109" s="289"/>
      <c r="AF109" s="290"/>
      <c r="AG109" s="291"/>
      <c r="AH109" s="282"/>
      <c r="AI109" s="292">
        <f t="shared" si="12"/>
        <v>0</v>
      </c>
      <c r="AJ109" s="293">
        <f t="shared" si="13"/>
        <v>0</v>
      </c>
      <c r="AL109" s="289"/>
      <c r="AM109" s="290"/>
      <c r="AN109" s="291"/>
      <c r="AO109" s="282"/>
      <c r="AP109" s="289">
        <f t="shared" si="14"/>
        <v>0</v>
      </c>
      <c r="AQ109" s="293">
        <f t="shared" si="15"/>
        <v>0</v>
      </c>
      <c r="AR109" s="285"/>
      <c r="AS109" s="285"/>
      <c r="AT109" s="285"/>
      <c r="AU109" s="285"/>
      <c r="AV109" s="285"/>
      <c r="AW109" s="285"/>
      <c r="AX109" s="285"/>
      <c r="AY109" s="285"/>
      <c r="AZ109" s="285"/>
      <c r="BA109" s="285"/>
      <c r="BB109" s="285"/>
      <c r="BC109" s="285"/>
    </row>
    <row r="110" spans="1:55" s="281" customFormat="1" ht="18" hidden="1" customHeight="1" outlineLevel="1">
      <c r="A110" s="286" t="s">
        <v>164</v>
      </c>
      <c r="B110" s="1083" t="s">
        <v>165</v>
      </c>
      <c r="C110" s="1084"/>
      <c r="D110" s="287" t="s">
        <v>134</v>
      </c>
      <c r="E110" s="288"/>
      <c r="F110" s="288"/>
      <c r="G110" s="288"/>
      <c r="H110" s="289">
        <f t="shared" si="4"/>
        <v>0</v>
      </c>
      <c r="I110" s="288"/>
      <c r="J110" s="288"/>
      <c r="K110" s="288"/>
      <c r="L110" s="289">
        <f t="shared" si="5"/>
        <v>0</v>
      </c>
      <c r="M110" s="289">
        <f t="shared" si="6"/>
        <v>0</v>
      </c>
      <c r="N110" s="288"/>
      <c r="O110" s="288"/>
      <c r="P110" s="288"/>
      <c r="Q110" s="289">
        <f t="shared" si="7"/>
        <v>0</v>
      </c>
      <c r="R110" s="289">
        <f t="shared" si="8"/>
        <v>0</v>
      </c>
      <c r="S110" s="288"/>
      <c r="T110" s="288"/>
      <c r="U110" s="288"/>
      <c r="V110" s="289">
        <f t="shared" si="9"/>
        <v>0</v>
      </c>
      <c r="W110" s="289">
        <f t="shared" si="10"/>
        <v>0</v>
      </c>
      <c r="X110" s="289">
        <f t="shared" si="11"/>
        <v>0</v>
      </c>
      <c r="Y110" s="290"/>
      <c r="Z110" s="291"/>
      <c r="AA110" s="272"/>
      <c r="AB110" s="87">
        <f>X110-[1]лаз!$X110</f>
        <v>-1496.7548352000001</v>
      </c>
      <c r="AE110" s="289"/>
      <c r="AF110" s="290"/>
      <c r="AG110" s="291"/>
      <c r="AH110" s="282"/>
      <c r="AI110" s="292">
        <f t="shared" si="12"/>
        <v>0</v>
      </c>
      <c r="AJ110" s="293">
        <f t="shared" si="13"/>
        <v>0</v>
      </c>
      <c r="AL110" s="289"/>
      <c r="AM110" s="290"/>
      <c r="AN110" s="291"/>
      <c r="AO110" s="282"/>
      <c r="AP110" s="289">
        <f t="shared" si="14"/>
        <v>0</v>
      </c>
      <c r="AQ110" s="293">
        <f t="shared" si="15"/>
        <v>0</v>
      </c>
      <c r="AR110" s="285"/>
      <c r="AS110" s="285"/>
      <c r="AT110" s="285"/>
      <c r="AU110" s="285"/>
      <c r="AV110" s="285"/>
      <c r="AW110" s="285"/>
      <c r="AX110" s="285"/>
      <c r="AY110" s="285"/>
      <c r="AZ110" s="285"/>
      <c r="BA110" s="285"/>
      <c r="BB110" s="285"/>
      <c r="BC110" s="285"/>
    </row>
    <row r="111" spans="1:55" s="281" customFormat="1" ht="18" hidden="1" customHeight="1" outlineLevel="1">
      <c r="A111" s="286" t="s">
        <v>166</v>
      </c>
      <c r="B111" s="1083" t="s">
        <v>167</v>
      </c>
      <c r="C111" s="1084"/>
      <c r="D111" s="287" t="s">
        <v>134</v>
      </c>
      <c r="E111" s="288"/>
      <c r="F111" s="288"/>
      <c r="G111" s="288"/>
      <c r="H111" s="289">
        <f t="shared" si="4"/>
        <v>0</v>
      </c>
      <c r="I111" s="288"/>
      <c r="J111" s="288"/>
      <c r="K111" s="288"/>
      <c r="L111" s="289">
        <f t="shared" si="5"/>
        <v>0</v>
      </c>
      <c r="M111" s="289">
        <f t="shared" si="6"/>
        <v>0</v>
      </c>
      <c r="N111" s="288"/>
      <c r="O111" s="288"/>
      <c r="P111" s="288"/>
      <c r="Q111" s="289">
        <f t="shared" si="7"/>
        <v>0</v>
      </c>
      <c r="R111" s="289">
        <f t="shared" si="8"/>
        <v>0</v>
      </c>
      <c r="S111" s="288"/>
      <c r="T111" s="288"/>
      <c r="U111" s="288"/>
      <c r="V111" s="289">
        <f t="shared" si="9"/>
        <v>0</v>
      </c>
      <c r="W111" s="289">
        <f t="shared" si="10"/>
        <v>0</v>
      </c>
      <c r="X111" s="289">
        <f t="shared" si="11"/>
        <v>0</v>
      </c>
      <c r="Y111" s="290"/>
      <c r="Z111" s="291"/>
      <c r="AA111" s="272"/>
      <c r="AB111" s="87">
        <f>X111-[1]лаз!$X111</f>
        <v>0</v>
      </c>
      <c r="AE111" s="289"/>
      <c r="AF111" s="290"/>
      <c r="AG111" s="291"/>
      <c r="AH111" s="282"/>
      <c r="AI111" s="292">
        <f t="shared" si="12"/>
        <v>0</v>
      </c>
      <c r="AJ111" s="293">
        <f t="shared" si="13"/>
        <v>0</v>
      </c>
      <c r="AL111" s="289"/>
      <c r="AM111" s="290"/>
      <c r="AN111" s="291"/>
      <c r="AO111" s="282"/>
      <c r="AP111" s="289">
        <f t="shared" si="14"/>
        <v>0</v>
      </c>
      <c r="AQ111" s="293">
        <f t="shared" si="15"/>
        <v>0</v>
      </c>
      <c r="AR111" s="285"/>
      <c r="AS111" s="285"/>
      <c r="AT111" s="285"/>
      <c r="AU111" s="285"/>
      <c r="AV111" s="285"/>
      <c r="AW111" s="285"/>
      <c r="AX111" s="285"/>
      <c r="AY111" s="285"/>
      <c r="AZ111" s="285"/>
      <c r="BA111" s="285"/>
      <c r="BB111" s="285"/>
      <c r="BC111" s="285"/>
    </row>
    <row r="112" spans="1:55" s="282" customFormat="1" ht="18" customHeight="1">
      <c r="A112" s="342" t="s">
        <v>168</v>
      </c>
      <c r="B112" s="1075" t="s">
        <v>169</v>
      </c>
      <c r="C112" s="1076"/>
      <c r="D112" s="295" t="s">
        <v>134</v>
      </c>
      <c r="E112" s="296">
        <f>E113+E114+E115</f>
        <v>92.863532649555736</v>
      </c>
      <c r="F112" s="296">
        <f>F113+F114+F115</f>
        <v>105.83981296560995</v>
      </c>
      <c r="G112" s="296">
        <f>G113+G114+G115</f>
        <v>83.030758747575817</v>
      </c>
      <c r="H112" s="297">
        <f t="shared" si="4"/>
        <v>281.7341043627415</v>
      </c>
      <c r="I112" s="296">
        <f>I113+I114+I115</f>
        <v>83.030758747575817</v>
      </c>
      <c r="J112" s="296">
        <f>J113+J114+J115</f>
        <v>83.030758747575817</v>
      </c>
      <c r="K112" s="296">
        <f>K113+K114+K115</f>
        <v>83.030758747575817</v>
      </c>
      <c r="L112" s="297">
        <f t="shared" si="5"/>
        <v>249.09227624272745</v>
      </c>
      <c r="M112" s="297">
        <f t="shared" si="6"/>
        <v>530.82638060546901</v>
      </c>
      <c r="N112" s="296">
        <f>N113+N114+N115</f>
        <v>83.030758747575817</v>
      </c>
      <c r="O112" s="296">
        <f>O113+O114+O115</f>
        <v>83.030758747575817</v>
      </c>
      <c r="P112" s="296">
        <f>P113+P114+P115</f>
        <v>83.030758747575817</v>
      </c>
      <c r="Q112" s="297">
        <f t="shared" si="7"/>
        <v>249.09227624272745</v>
      </c>
      <c r="R112" s="297">
        <f t="shared" si="8"/>
        <v>779.91865684819641</v>
      </c>
      <c r="S112" s="296">
        <f>S113+S114+S115</f>
        <v>83.030758747575817</v>
      </c>
      <c r="T112" s="296">
        <f>T113+T114+T115</f>
        <v>83.030758747575817</v>
      </c>
      <c r="U112" s="296">
        <f>U113+U114+U115</f>
        <v>76.972121807558906</v>
      </c>
      <c r="V112" s="297">
        <f t="shared" si="9"/>
        <v>243.03363930271053</v>
      </c>
      <c r="W112" s="297">
        <f t="shared" si="10"/>
        <v>492.12591554543798</v>
      </c>
      <c r="X112" s="297">
        <f t="shared" si="11"/>
        <v>1022.9522961509069</v>
      </c>
      <c r="Y112" s="227">
        <f>IF(X$19=0,,X112/X$19)</f>
        <v>7.474153756656414E-2</v>
      </c>
      <c r="Z112" s="280">
        <f>IF(X$243=0,,X112/X$243*100)</f>
        <v>68.83937150411964</v>
      </c>
      <c r="AA112" s="272" t="s">
        <v>170</v>
      </c>
      <c r="AB112" s="497">
        <f>X112-[1]лаз!$X176</f>
        <v>-0.50021636746623699</v>
      </c>
      <c r="AE112" s="297"/>
      <c r="AF112" s="227">
        <f>IF(AE$19=0,,AE112/AE$19)</f>
        <v>0</v>
      </c>
      <c r="AG112" s="280">
        <f>IF(AE$243=0,,AE112/AE$243*100)</f>
        <v>0</v>
      </c>
      <c r="AI112" s="298">
        <f t="shared" si="12"/>
        <v>1022.9522961509069</v>
      </c>
      <c r="AJ112" s="231">
        <f t="shared" si="13"/>
        <v>0</v>
      </c>
      <c r="AL112" s="297"/>
      <c r="AM112" s="227">
        <f>IF(AL$19=0,,AL112/AL$19)</f>
        <v>0</v>
      </c>
      <c r="AN112" s="280">
        <f>IF(AL$243=0,,AL112/AL$243*100)</f>
        <v>0</v>
      </c>
      <c r="AP112" s="297">
        <f t="shared" si="14"/>
        <v>1022.9522961509069</v>
      </c>
      <c r="AQ112" s="231">
        <f t="shared" si="15"/>
        <v>0</v>
      </c>
      <c r="AR112" s="299"/>
      <c r="AS112" s="299"/>
      <c r="AT112" s="299"/>
      <c r="AU112" s="299"/>
      <c r="AV112" s="299"/>
      <c r="AW112" s="299"/>
      <c r="AX112" s="299"/>
      <c r="AY112" s="299"/>
      <c r="AZ112" s="299"/>
      <c r="BA112" s="299"/>
      <c r="BB112" s="299"/>
      <c r="BC112" s="299"/>
    </row>
    <row r="113" spans="1:55" s="282" customFormat="1" ht="18" customHeight="1" outlineLevel="1">
      <c r="A113" s="343" t="s">
        <v>46</v>
      </c>
      <c r="B113" s="1085" t="s">
        <v>171</v>
      </c>
      <c r="C113" s="1086"/>
      <c r="D113" s="344" t="s">
        <v>134</v>
      </c>
      <c r="E113" s="345">
        <v>83.667835182004282</v>
      </c>
      <c r="F113" s="351">
        <v>96.63705250583125</v>
      </c>
      <c r="G113" s="345">
        <v>74.765828703789552</v>
      </c>
      <c r="H113" s="346">
        <f t="shared" si="4"/>
        <v>255.07071639162507</v>
      </c>
      <c r="I113" s="345">
        <v>74.765828703789552</v>
      </c>
      <c r="J113" s="345">
        <v>74.765828703789552</v>
      </c>
      <c r="K113" s="345">
        <v>74.765828703789552</v>
      </c>
      <c r="L113" s="346">
        <f t="shared" si="5"/>
        <v>224.29748611136864</v>
      </c>
      <c r="M113" s="346">
        <f t="shared" si="6"/>
        <v>479.36820250299371</v>
      </c>
      <c r="N113" s="345">
        <v>74.765828703789552</v>
      </c>
      <c r="O113" s="345">
        <v>74.765828703789552</v>
      </c>
      <c r="P113" s="345">
        <v>74.765828703789552</v>
      </c>
      <c r="Q113" s="346">
        <f t="shared" si="7"/>
        <v>224.29748611136864</v>
      </c>
      <c r="R113" s="346">
        <f t="shared" si="8"/>
        <v>703.66568861436235</v>
      </c>
      <c r="S113" s="345">
        <v>74.765828703789552</v>
      </c>
      <c r="T113" s="345">
        <v>74.765828703789552</v>
      </c>
      <c r="U113" s="345">
        <v>69.395289210126705</v>
      </c>
      <c r="V113" s="346">
        <f t="shared" si="9"/>
        <v>218.92694661770582</v>
      </c>
      <c r="W113" s="346">
        <f t="shared" si="10"/>
        <v>443.22443272907446</v>
      </c>
      <c r="X113" s="346">
        <f t="shared" si="11"/>
        <v>922.59263523206823</v>
      </c>
      <c r="Y113" s="347"/>
      <c r="Z113" s="348"/>
      <c r="AA113" s="272">
        <v>0</v>
      </c>
      <c r="AB113" s="497">
        <f>X113-[1]лаз!$X177</f>
        <v>-6.0957557568260654</v>
      </c>
      <c r="AE113" s="346"/>
      <c r="AF113" s="347"/>
      <c r="AG113" s="348"/>
      <c r="AI113" s="349">
        <f t="shared" si="12"/>
        <v>922.59263523206823</v>
      </c>
      <c r="AJ113" s="350">
        <f t="shared" si="13"/>
        <v>0</v>
      </c>
      <c r="AL113" s="346"/>
      <c r="AM113" s="347"/>
      <c r="AN113" s="348"/>
      <c r="AP113" s="346">
        <f t="shared" si="14"/>
        <v>922.59263523206823</v>
      </c>
      <c r="AQ113" s="350">
        <f t="shared" si="15"/>
        <v>0</v>
      </c>
      <c r="AR113" s="299"/>
      <c r="AS113" s="299"/>
      <c r="AT113" s="299"/>
      <c r="AU113" s="299"/>
      <c r="AV113" s="299"/>
      <c r="AW113" s="299"/>
      <c r="AX113" s="299"/>
      <c r="AY113" s="299"/>
      <c r="AZ113" s="299"/>
      <c r="BA113" s="299"/>
      <c r="BB113" s="299"/>
      <c r="BC113" s="299"/>
    </row>
    <row r="114" spans="1:55" s="282" customFormat="1" ht="18" customHeight="1" outlineLevel="1">
      <c r="A114" s="343" t="s">
        <v>48</v>
      </c>
      <c r="B114" s="1085" t="s">
        <v>172</v>
      </c>
      <c r="C114" s="1086"/>
      <c r="D114" s="344" t="s">
        <v>134</v>
      </c>
      <c r="E114" s="345">
        <v>9.1956974675514598</v>
      </c>
      <c r="F114" s="351">
        <v>9.2027604597786965</v>
      </c>
      <c r="G114" s="345">
        <v>8.2649300437862596</v>
      </c>
      <c r="H114" s="346">
        <f t="shared" si="4"/>
        <v>26.663387971116414</v>
      </c>
      <c r="I114" s="345">
        <v>8.2649300437862596</v>
      </c>
      <c r="J114" s="345">
        <v>8.2649300437862596</v>
      </c>
      <c r="K114" s="345">
        <v>8.2649300437862596</v>
      </c>
      <c r="L114" s="346">
        <f t="shared" si="5"/>
        <v>24.794790131358781</v>
      </c>
      <c r="M114" s="346">
        <f t="shared" si="6"/>
        <v>51.458178102475195</v>
      </c>
      <c r="N114" s="345">
        <v>8.2649300437862596</v>
      </c>
      <c r="O114" s="345">
        <v>8.2649300437862596</v>
      </c>
      <c r="P114" s="345">
        <v>8.2649300437862596</v>
      </c>
      <c r="Q114" s="346">
        <f t="shared" si="7"/>
        <v>24.794790131358781</v>
      </c>
      <c r="R114" s="346">
        <f t="shared" si="8"/>
        <v>76.252968233833968</v>
      </c>
      <c r="S114" s="345">
        <v>8.2649300437862596</v>
      </c>
      <c r="T114" s="345">
        <v>8.2649300437862596</v>
      </c>
      <c r="U114" s="345">
        <v>7.5768325974322028</v>
      </c>
      <c r="V114" s="346">
        <f t="shared" si="9"/>
        <v>24.106692685004724</v>
      </c>
      <c r="W114" s="346">
        <f t="shared" si="10"/>
        <v>48.901482816363504</v>
      </c>
      <c r="X114" s="346">
        <f t="shared" si="11"/>
        <v>100.3596609188387</v>
      </c>
      <c r="Y114" s="347"/>
      <c r="Z114" s="348"/>
      <c r="AA114" s="272">
        <v>0</v>
      </c>
      <c r="AB114" s="497">
        <f>X114-[1]лаз!$X178</f>
        <v>5.5955393893597005</v>
      </c>
      <c r="AE114" s="346"/>
      <c r="AF114" s="347"/>
      <c r="AG114" s="348"/>
      <c r="AI114" s="349">
        <f t="shared" si="12"/>
        <v>100.3596609188387</v>
      </c>
      <c r="AJ114" s="350">
        <f t="shared" si="13"/>
        <v>0</v>
      </c>
      <c r="AL114" s="346"/>
      <c r="AM114" s="347"/>
      <c r="AN114" s="348"/>
      <c r="AP114" s="346">
        <f t="shared" si="14"/>
        <v>100.3596609188387</v>
      </c>
      <c r="AQ114" s="350">
        <f t="shared" si="15"/>
        <v>0</v>
      </c>
      <c r="AR114" s="299"/>
      <c r="AS114" s="299"/>
      <c r="AT114" s="299"/>
      <c r="AU114" s="299"/>
      <c r="AV114" s="299"/>
      <c r="AW114" s="299"/>
      <c r="AX114" s="299"/>
      <c r="AY114" s="299"/>
      <c r="AZ114" s="299"/>
      <c r="BA114" s="299"/>
      <c r="BB114" s="299"/>
      <c r="BC114" s="299"/>
    </row>
    <row r="115" spans="1:55" s="282" customFormat="1" ht="18" customHeight="1" outlineLevel="1">
      <c r="A115" s="343" t="s">
        <v>173</v>
      </c>
      <c r="B115" s="1085" t="s">
        <v>174</v>
      </c>
      <c r="C115" s="1086"/>
      <c r="D115" s="344" t="s">
        <v>134</v>
      </c>
      <c r="E115" s="345"/>
      <c r="F115" s="345"/>
      <c r="G115" s="345"/>
      <c r="H115" s="346"/>
      <c r="I115" s="345"/>
      <c r="J115" s="345"/>
      <c r="K115" s="345"/>
      <c r="L115" s="346">
        <f t="shared" si="5"/>
        <v>0</v>
      </c>
      <c r="M115" s="346">
        <f t="shared" si="6"/>
        <v>0</v>
      </c>
      <c r="N115" s="345"/>
      <c r="O115" s="345"/>
      <c r="P115" s="345"/>
      <c r="Q115" s="346">
        <f t="shared" si="7"/>
        <v>0</v>
      </c>
      <c r="R115" s="346">
        <f t="shared" si="8"/>
        <v>0</v>
      </c>
      <c r="S115" s="345"/>
      <c r="T115" s="345"/>
      <c r="U115" s="345"/>
      <c r="V115" s="346">
        <f t="shared" si="9"/>
        <v>0</v>
      </c>
      <c r="W115" s="346">
        <f t="shared" si="10"/>
        <v>0</v>
      </c>
      <c r="X115" s="346">
        <f t="shared" si="11"/>
        <v>0</v>
      </c>
      <c r="Y115" s="347"/>
      <c r="Z115" s="348"/>
      <c r="AA115" s="272"/>
      <c r="AB115" s="497">
        <f>X115-[1]лаз!$X179</f>
        <v>0</v>
      </c>
      <c r="AE115" s="346"/>
      <c r="AF115" s="347"/>
      <c r="AG115" s="348"/>
      <c r="AI115" s="349">
        <f t="shared" si="12"/>
        <v>0</v>
      </c>
      <c r="AJ115" s="350">
        <f t="shared" si="13"/>
        <v>0</v>
      </c>
      <c r="AL115" s="346"/>
      <c r="AM115" s="347"/>
      <c r="AN115" s="348"/>
      <c r="AP115" s="346">
        <f t="shared" si="14"/>
        <v>0</v>
      </c>
      <c r="AQ115" s="350">
        <f t="shared" si="15"/>
        <v>0</v>
      </c>
      <c r="AR115" s="299"/>
      <c r="AS115" s="299"/>
      <c r="AT115" s="299"/>
      <c r="AU115" s="299"/>
      <c r="AV115" s="299"/>
      <c r="AW115" s="299"/>
      <c r="AX115" s="299"/>
      <c r="AY115" s="299"/>
      <c r="AZ115" s="299"/>
      <c r="BA115" s="299"/>
      <c r="BB115" s="299"/>
      <c r="BC115" s="299"/>
    </row>
    <row r="116" spans="1:55" s="281" customFormat="1" ht="18" customHeight="1">
      <c r="A116" s="342" t="s">
        <v>175</v>
      </c>
      <c r="B116" s="1075" t="s">
        <v>176</v>
      </c>
      <c r="C116" s="1076"/>
      <c r="D116" s="277" t="s">
        <v>134</v>
      </c>
      <c r="E116" s="278">
        <f>E117+E118+E119</f>
        <v>28.044786860165832</v>
      </c>
      <c r="F116" s="278">
        <f t="shared" ref="F116:H116" si="20">F117+F118+F119</f>
        <v>31.963623515614202</v>
      </c>
      <c r="G116" s="278">
        <f t="shared" si="20"/>
        <v>25.075289141767893</v>
      </c>
      <c r="H116" s="279">
        <f t="shared" si="20"/>
        <v>85.083699517547927</v>
      </c>
      <c r="I116" s="278">
        <f>I117+I118+I119</f>
        <v>25.075289141767893</v>
      </c>
      <c r="J116" s="278">
        <f t="shared" ref="J116:K116" si="21">J117+J118+J119</f>
        <v>25.075289141767893</v>
      </c>
      <c r="K116" s="278">
        <f t="shared" si="21"/>
        <v>25.075289141767893</v>
      </c>
      <c r="L116" s="279">
        <f t="shared" si="5"/>
        <v>75.225867425303676</v>
      </c>
      <c r="M116" s="279">
        <f t="shared" si="6"/>
        <v>160.3095669428516</v>
      </c>
      <c r="N116" s="278">
        <f>N117+N118+N119</f>
        <v>25.075289141767893</v>
      </c>
      <c r="O116" s="278">
        <f t="shared" ref="O116:P116" si="22">O117+O118+O119</f>
        <v>25.075289141767893</v>
      </c>
      <c r="P116" s="278">
        <f t="shared" si="22"/>
        <v>25.075289141767893</v>
      </c>
      <c r="Q116" s="279">
        <f t="shared" si="7"/>
        <v>75.225867425303676</v>
      </c>
      <c r="R116" s="279">
        <f t="shared" si="8"/>
        <v>235.53543436815528</v>
      </c>
      <c r="S116" s="278">
        <f>S117+S118+S119</f>
        <v>25.075289141767893</v>
      </c>
      <c r="T116" s="278">
        <f t="shared" ref="T116:U116" si="23">T117+T118+T119</f>
        <v>25.075289141767893</v>
      </c>
      <c r="U116" s="278">
        <f t="shared" si="23"/>
        <v>23.24558078588279</v>
      </c>
      <c r="V116" s="279">
        <f t="shared" si="9"/>
        <v>73.396159069418573</v>
      </c>
      <c r="W116" s="279">
        <f t="shared" si="10"/>
        <v>148.62202649472226</v>
      </c>
      <c r="X116" s="279">
        <f t="shared" si="11"/>
        <v>308.93159343757384</v>
      </c>
      <c r="Y116" s="227">
        <f>IF(X$19=0,,X116/X$19)</f>
        <v>2.2571944345102363E-2</v>
      </c>
      <c r="Z116" s="280">
        <f>IF(X$243=0,,X116/X$243*100)</f>
        <v>20.789490194244127</v>
      </c>
      <c r="AA116" s="272"/>
      <c r="AB116" s="497">
        <f>X116-[1]лаз!$X180</f>
        <v>-0.15106534297484586</v>
      </c>
      <c r="AE116" s="279"/>
      <c r="AF116" s="227">
        <f>IF(AE$19=0,,AE116/AE$19)</f>
        <v>0</v>
      </c>
      <c r="AG116" s="280">
        <f>IF(AE$243=0,,AE116/AE$243*100)</f>
        <v>0</v>
      </c>
      <c r="AH116" s="282"/>
      <c r="AI116" s="283">
        <f t="shared" si="12"/>
        <v>308.93159343757384</v>
      </c>
      <c r="AJ116" s="231">
        <f t="shared" si="13"/>
        <v>0</v>
      </c>
      <c r="AL116" s="279"/>
      <c r="AM116" s="227">
        <f>IF(AL$19=0,,AL116/AL$19)</f>
        <v>0</v>
      </c>
      <c r="AN116" s="280">
        <f>IF(AL$243=0,,AL116/AL$243*100)</f>
        <v>0</v>
      </c>
      <c r="AO116" s="282"/>
      <c r="AP116" s="279">
        <f t="shared" si="14"/>
        <v>308.93159343757384</v>
      </c>
      <c r="AQ116" s="231">
        <f t="shared" si="15"/>
        <v>0</v>
      </c>
      <c r="AR116" s="285"/>
      <c r="AS116" s="285"/>
      <c r="AT116" s="285"/>
      <c r="AU116" s="285"/>
      <c r="AV116" s="285"/>
      <c r="AW116" s="285"/>
      <c r="AX116" s="285"/>
      <c r="AY116" s="285"/>
      <c r="AZ116" s="285"/>
      <c r="BA116" s="285"/>
      <c r="BB116" s="285"/>
      <c r="BC116" s="285"/>
    </row>
    <row r="117" spans="1:55" s="281" customFormat="1" ht="18" customHeight="1" outlineLevel="1">
      <c r="A117" s="343" t="s">
        <v>177</v>
      </c>
      <c r="B117" s="1085" t="s">
        <v>171</v>
      </c>
      <c r="C117" s="1086"/>
      <c r="D117" s="344" t="s">
        <v>134</v>
      </c>
      <c r="E117" s="345">
        <f t="shared" ref="E117:K119" si="24">E113*30.2%</f>
        <v>25.267686224965292</v>
      </c>
      <c r="F117" s="345">
        <f t="shared" si="24"/>
        <v>29.184389856761037</v>
      </c>
      <c r="G117" s="345">
        <f t="shared" si="24"/>
        <v>22.579280268544444</v>
      </c>
      <c r="H117" s="346">
        <f t="shared" si="24"/>
        <v>77.031356350270769</v>
      </c>
      <c r="I117" s="345">
        <f t="shared" si="24"/>
        <v>22.579280268544444</v>
      </c>
      <c r="J117" s="345">
        <f t="shared" si="24"/>
        <v>22.579280268544444</v>
      </c>
      <c r="K117" s="345">
        <f t="shared" si="24"/>
        <v>22.579280268544444</v>
      </c>
      <c r="L117" s="346">
        <f t="shared" si="5"/>
        <v>67.73784080563334</v>
      </c>
      <c r="M117" s="346">
        <f t="shared" si="6"/>
        <v>144.76919715590412</v>
      </c>
      <c r="N117" s="345">
        <f t="shared" ref="N117:P119" si="25">N113*30.2%</f>
        <v>22.579280268544444</v>
      </c>
      <c r="O117" s="345">
        <f t="shared" si="25"/>
        <v>22.579280268544444</v>
      </c>
      <c r="P117" s="345">
        <f t="shared" si="25"/>
        <v>22.579280268544444</v>
      </c>
      <c r="Q117" s="346">
        <f t="shared" si="7"/>
        <v>67.73784080563334</v>
      </c>
      <c r="R117" s="346">
        <f t="shared" si="8"/>
        <v>212.50703796153746</v>
      </c>
      <c r="S117" s="345">
        <f t="shared" ref="S117:U119" si="26">S113*30.2%</f>
        <v>22.579280268544444</v>
      </c>
      <c r="T117" s="345">
        <f t="shared" si="26"/>
        <v>22.579280268544444</v>
      </c>
      <c r="U117" s="345">
        <f t="shared" si="26"/>
        <v>20.957377341458265</v>
      </c>
      <c r="V117" s="346">
        <f t="shared" si="9"/>
        <v>66.115937878547157</v>
      </c>
      <c r="W117" s="346">
        <f t="shared" si="10"/>
        <v>133.8537786841805</v>
      </c>
      <c r="X117" s="346">
        <f t="shared" si="11"/>
        <v>278.62297584008462</v>
      </c>
      <c r="Y117" s="347"/>
      <c r="Z117" s="348"/>
      <c r="AA117" s="272"/>
      <c r="AB117" s="87">
        <f>X117-[1]лаз!$X181</f>
        <v>-1.8409182385614145</v>
      </c>
      <c r="AE117" s="346"/>
      <c r="AF117" s="347"/>
      <c r="AG117" s="348"/>
      <c r="AH117" s="282"/>
      <c r="AI117" s="349">
        <f t="shared" si="12"/>
        <v>278.62297584008462</v>
      </c>
      <c r="AJ117" s="350">
        <f t="shared" si="13"/>
        <v>0</v>
      </c>
      <c r="AL117" s="346"/>
      <c r="AM117" s="347"/>
      <c r="AN117" s="348"/>
      <c r="AO117" s="282"/>
      <c r="AP117" s="346">
        <f t="shared" si="14"/>
        <v>278.62297584008462</v>
      </c>
      <c r="AQ117" s="350">
        <f t="shared" si="15"/>
        <v>0</v>
      </c>
      <c r="AR117" s="285"/>
      <c r="AS117" s="285"/>
      <c r="AT117" s="285"/>
      <c r="AU117" s="285"/>
      <c r="AV117" s="285"/>
      <c r="AW117" s="285"/>
      <c r="AX117" s="285"/>
      <c r="AY117" s="285"/>
      <c r="AZ117" s="285"/>
      <c r="BA117" s="285"/>
      <c r="BB117" s="285"/>
      <c r="BC117" s="285"/>
    </row>
    <row r="118" spans="1:55" s="281" customFormat="1" ht="18" customHeight="1" outlineLevel="1">
      <c r="A118" s="343" t="s">
        <v>178</v>
      </c>
      <c r="B118" s="1085" t="s">
        <v>172</v>
      </c>
      <c r="C118" s="1086"/>
      <c r="D118" s="344" t="s">
        <v>134</v>
      </c>
      <c r="E118" s="345">
        <f t="shared" si="24"/>
        <v>2.777100635200541</v>
      </c>
      <c r="F118" s="345">
        <f t="shared" si="24"/>
        <v>2.7792336588531663</v>
      </c>
      <c r="G118" s="345">
        <f t="shared" si="24"/>
        <v>2.4960088732234502</v>
      </c>
      <c r="H118" s="346">
        <f t="shared" si="24"/>
        <v>8.0523431672771562</v>
      </c>
      <c r="I118" s="345">
        <f t="shared" si="24"/>
        <v>2.4960088732234502</v>
      </c>
      <c r="J118" s="345">
        <f t="shared" si="24"/>
        <v>2.4960088732234502</v>
      </c>
      <c r="K118" s="345">
        <f t="shared" si="24"/>
        <v>2.4960088732234502</v>
      </c>
      <c r="L118" s="346">
        <f t="shared" si="5"/>
        <v>7.4880266196703502</v>
      </c>
      <c r="M118" s="346">
        <f t="shared" si="6"/>
        <v>15.540369786947506</v>
      </c>
      <c r="N118" s="345">
        <f t="shared" si="25"/>
        <v>2.4960088732234502</v>
      </c>
      <c r="O118" s="345">
        <f t="shared" si="25"/>
        <v>2.4960088732234502</v>
      </c>
      <c r="P118" s="345">
        <f t="shared" si="25"/>
        <v>2.4960088732234502</v>
      </c>
      <c r="Q118" s="346">
        <f t="shared" si="7"/>
        <v>7.4880266196703502</v>
      </c>
      <c r="R118" s="346">
        <f t="shared" si="8"/>
        <v>23.028396406617858</v>
      </c>
      <c r="S118" s="345">
        <f t="shared" si="26"/>
        <v>2.4960088732234502</v>
      </c>
      <c r="T118" s="345">
        <f t="shared" si="26"/>
        <v>2.4960088732234502</v>
      </c>
      <c r="U118" s="345">
        <f t="shared" si="26"/>
        <v>2.2882034444245254</v>
      </c>
      <c r="V118" s="346">
        <f t="shared" si="9"/>
        <v>7.2802211908714263</v>
      </c>
      <c r="W118" s="346">
        <f t="shared" si="10"/>
        <v>14.768247810541776</v>
      </c>
      <c r="X118" s="346">
        <f t="shared" si="11"/>
        <v>30.308617597489285</v>
      </c>
      <c r="Y118" s="347"/>
      <c r="Z118" s="348"/>
      <c r="AA118" s="272"/>
      <c r="AB118" s="87">
        <f>X118-[1]лаз!$X182</f>
        <v>1.689852895586629</v>
      </c>
      <c r="AE118" s="346"/>
      <c r="AF118" s="347"/>
      <c r="AG118" s="348"/>
      <c r="AH118" s="282"/>
      <c r="AI118" s="349">
        <f t="shared" si="12"/>
        <v>30.308617597489285</v>
      </c>
      <c r="AJ118" s="350">
        <f t="shared" si="13"/>
        <v>0</v>
      </c>
      <c r="AL118" s="346"/>
      <c r="AM118" s="347"/>
      <c r="AN118" s="348"/>
      <c r="AO118" s="282"/>
      <c r="AP118" s="346">
        <f t="shared" si="14"/>
        <v>30.308617597489285</v>
      </c>
      <c r="AQ118" s="350">
        <f t="shared" si="15"/>
        <v>0</v>
      </c>
      <c r="AR118" s="285"/>
      <c r="AS118" s="285"/>
      <c r="AT118" s="285"/>
      <c r="AU118" s="285"/>
      <c r="AV118" s="285"/>
      <c r="AW118" s="285"/>
      <c r="AX118" s="285"/>
      <c r="AY118" s="285"/>
      <c r="AZ118" s="285"/>
      <c r="BA118" s="285"/>
      <c r="BB118" s="285"/>
      <c r="BC118" s="285"/>
    </row>
    <row r="119" spans="1:55" s="281" customFormat="1" ht="18" customHeight="1" outlineLevel="1">
      <c r="A119" s="343" t="s">
        <v>179</v>
      </c>
      <c r="B119" s="1085" t="s">
        <v>174</v>
      </c>
      <c r="C119" s="1086"/>
      <c r="D119" s="344" t="s">
        <v>134</v>
      </c>
      <c r="E119" s="345">
        <f t="shared" si="24"/>
        <v>0</v>
      </c>
      <c r="F119" s="345">
        <f t="shared" si="24"/>
        <v>0</v>
      </c>
      <c r="G119" s="345">
        <f t="shared" si="24"/>
        <v>0</v>
      </c>
      <c r="H119" s="346">
        <f t="shared" si="24"/>
        <v>0</v>
      </c>
      <c r="I119" s="345">
        <f t="shared" si="24"/>
        <v>0</v>
      </c>
      <c r="J119" s="345">
        <f t="shared" si="24"/>
        <v>0</v>
      </c>
      <c r="K119" s="345">
        <f t="shared" si="24"/>
        <v>0</v>
      </c>
      <c r="L119" s="346">
        <f t="shared" si="5"/>
        <v>0</v>
      </c>
      <c r="M119" s="346">
        <f t="shared" si="6"/>
        <v>0</v>
      </c>
      <c r="N119" s="345">
        <f t="shared" si="25"/>
        <v>0</v>
      </c>
      <c r="O119" s="345">
        <f t="shared" si="25"/>
        <v>0</v>
      </c>
      <c r="P119" s="345">
        <f t="shared" si="25"/>
        <v>0</v>
      </c>
      <c r="Q119" s="346">
        <f t="shared" si="7"/>
        <v>0</v>
      </c>
      <c r="R119" s="346">
        <f t="shared" si="8"/>
        <v>0</v>
      </c>
      <c r="S119" s="345">
        <f t="shared" si="26"/>
        <v>0</v>
      </c>
      <c r="T119" s="345">
        <f t="shared" si="26"/>
        <v>0</v>
      </c>
      <c r="U119" s="345">
        <f t="shared" si="26"/>
        <v>0</v>
      </c>
      <c r="V119" s="346">
        <f t="shared" si="9"/>
        <v>0</v>
      </c>
      <c r="W119" s="346">
        <f t="shared" si="10"/>
        <v>0</v>
      </c>
      <c r="X119" s="346">
        <f t="shared" si="11"/>
        <v>0</v>
      </c>
      <c r="Y119" s="347"/>
      <c r="Z119" s="348"/>
      <c r="AA119" s="272"/>
      <c r="AB119" s="87">
        <f>X119-[1]лаз!$X183</f>
        <v>0</v>
      </c>
      <c r="AE119" s="346"/>
      <c r="AF119" s="347"/>
      <c r="AG119" s="348"/>
      <c r="AH119" s="282"/>
      <c r="AI119" s="349">
        <f t="shared" si="12"/>
        <v>0</v>
      </c>
      <c r="AJ119" s="350">
        <f t="shared" si="13"/>
        <v>0</v>
      </c>
      <c r="AL119" s="346"/>
      <c r="AM119" s="347"/>
      <c r="AN119" s="348"/>
      <c r="AO119" s="282"/>
      <c r="AP119" s="346">
        <f t="shared" si="14"/>
        <v>0</v>
      </c>
      <c r="AQ119" s="350">
        <f t="shared" si="15"/>
        <v>0</v>
      </c>
      <c r="AR119" s="285"/>
      <c r="AS119" s="285"/>
      <c r="AT119" s="285"/>
      <c r="AU119" s="285"/>
      <c r="AV119" s="285"/>
      <c r="AW119" s="285"/>
      <c r="AX119" s="285"/>
      <c r="AY119" s="285"/>
      <c r="AZ119" s="285"/>
      <c r="BA119" s="285"/>
      <c r="BB119" s="285"/>
      <c r="BC119" s="285"/>
    </row>
    <row r="120" spans="1:55" s="281" customFormat="1" ht="18" customHeight="1">
      <c r="A120" s="324" t="s">
        <v>180</v>
      </c>
      <c r="B120" s="1075" t="s">
        <v>181</v>
      </c>
      <c r="C120" s="1076"/>
      <c r="D120" s="277" t="s">
        <v>134</v>
      </c>
      <c r="E120" s="278"/>
      <c r="F120" s="278"/>
      <c r="G120" s="278"/>
      <c r="H120" s="279"/>
      <c r="I120" s="278"/>
      <c r="J120" s="278"/>
      <c r="K120" s="278"/>
      <c r="L120" s="279">
        <f t="shared" si="5"/>
        <v>0</v>
      </c>
      <c r="M120" s="279">
        <f t="shared" si="6"/>
        <v>0</v>
      </c>
      <c r="N120" s="278"/>
      <c r="O120" s="278"/>
      <c r="P120" s="278"/>
      <c r="Q120" s="279">
        <f t="shared" si="7"/>
        <v>0</v>
      </c>
      <c r="R120" s="279">
        <f t="shared" si="8"/>
        <v>0</v>
      </c>
      <c r="S120" s="278"/>
      <c r="T120" s="278"/>
      <c r="U120" s="278"/>
      <c r="V120" s="279">
        <f t="shared" si="9"/>
        <v>0</v>
      </c>
      <c r="W120" s="279">
        <f t="shared" si="10"/>
        <v>0</v>
      </c>
      <c r="X120" s="279">
        <f t="shared" si="11"/>
        <v>0</v>
      </c>
      <c r="Y120" s="227">
        <f>IF(X$19=0,,X120/X$19)</f>
        <v>0</v>
      </c>
      <c r="Z120" s="280">
        <f>IF(X$243=0,,X120/X$243*100)</f>
        <v>0</v>
      </c>
      <c r="AA120" s="272"/>
      <c r="AB120" s="87">
        <f>X120-[1]лаз!$X184</f>
        <v>0</v>
      </c>
      <c r="AE120" s="279"/>
      <c r="AF120" s="227">
        <f>IF(AE$19=0,,AE120/AE$19)</f>
        <v>0</v>
      </c>
      <c r="AG120" s="280">
        <f>IF(AE$243=0,,AE120/AE$243*100)</f>
        <v>0</v>
      </c>
      <c r="AH120" s="282"/>
      <c r="AI120" s="283">
        <f t="shared" si="12"/>
        <v>0</v>
      </c>
      <c r="AJ120" s="231">
        <f t="shared" si="13"/>
        <v>0</v>
      </c>
      <c r="AL120" s="279"/>
      <c r="AM120" s="227">
        <f>IF(AL$19=0,,AL120/AL$19)</f>
        <v>0</v>
      </c>
      <c r="AN120" s="280">
        <f>IF(AL$243=0,,AL120/AL$243*100)</f>
        <v>0</v>
      </c>
      <c r="AO120" s="282"/>
      <c r="AP120" s="279">
        <f t="shared" si="14"/>
        <v>0</v>
      </c>
      <c r="AQ120" s="231">
        <f t="shared" si="15"/>
        <v>0</v>
      </c>
      <c r="AR120" s="285"/>
      <c r="AS120" s="285"/>
      <c r="AT120" s="285"/>
      <c r="AU120" s="285"/>
      <c r="AV120" s="285"/>
      <c r="AW120" s="285"/>
      <c r="AX120" s="285"/>
      <c r="AY120" s="285"/>
      <c r="AZ120" s="285"/>
      <c r="BA120" s="285"/>
      <c r="BB120" s="285"/>
      <c r="BC120" s="285"/>
    </row>
    <row r="121" spans="1:55" s="281" customFormat="1" ht="18" customHeight="1">
      <c r="A121" s="352" t="s">
        <v>182</v>
      </c>
      <c r="B121" s="1075" t="s">
        <v>183</v>
      </c>
      <c r="C121" s="1076"/>
      <c r="D121" s="277" t="s">
        <v>134</v>
      </c>
      <c r="E121" s="278">
        <f t="shared" ref="E121:K121" si="27">E122+E123</f>
        <v>0.27124999999999999</v>
      </c>
      <c r="F121" s="278">
        <f t="shared" si="27"/>
        <v>0.27124999999999999</v>
      </c>
      <c r="G121" s="278">
        <f t="shared" si="27"/>
        <v>0.27124999999999999</v>
      </c>
      <c r="H121" s="279">
        <f t="shared" si="27"/>
        <v>0.81374999999999997</v>
      </c>
      <c r="I121" s="278">
        <f t="shared" si="27"/>
        <v>0.27124999999999999</v>
      </c>
      <c r="J121" s="278">
        <f t="shared" si="27"/>
        <v>0.27124999999999999</v>
      </c>
      <c r="K121" s="278">
        <f t="shared" si="27"/>
        <v>0.27124999999999999</v>
      </c>
      <c r="L121" s="279">
        <f t="shared" si="5"/>
        <v>0.81374999999999997</v>
      </c>
      <c r="M121" s="279">
        <f t="shared" si="6"/>
        <v>1.6274999999999999</v>
      </c>
      <c r="N121" s="278">
        <f>N122+N123</f>
        <v>0.27124999999999999</v>
      </c>
      <c r="O121" s="278">
        <f>O122+O123</f>
        <v>0.27124999999999999</v>
      </c>
      <c r="P121" s="278">
        <f>P122+P123</f>
        <v>0.27124999999999999</v>
      </c>
      <c r="Q121" s="279">
        <f t="shared" si="7"/>
        <v>0.81374999999999997</v>
      </c>
      <c r="R121" s="279">
        <f t="shared" si="8"/>
        <v>2.4412500000000001</v>
      </c>
      <c r="S121" s="278">
        <f>S122+S123</f>
        <v>0.27124999999999999</v>
      </c>
      <c r="T121" s="278">
        <f>T122+T123</f>
        <v>0.27124999999999999</v>
      </c>
      <c r="U121" s="278">
        <f>U122+U123</f>
        <v>0.27124999999999999</v>
      </c>
      <c r="V121" s="279">
        <f t="shared" si="9"/>
        <v>0.81374999999999997</v>
      </c>
      <c r="W121" s="279">
        <f t="shared" si="10"/>
        <v>1.6274999999999999</v>
      </c>
      <c r="X121" s="279">
        <f t="shared" si="11"/>
        <v>3.2549999999999999</v>
      </c>
      <c r="Y121" s="227">
        <f>IF(X$19=0,,X121/X$19)</f>
        <v>2.3782507326546614E-4</v>
      </c>
      <c r="Z121" s="280">
        <f>IF(X$243=0,,X121/X$243*100)</f>
        <v>0.21904457821643528</v>
      </c>
      <c r="AA121" s="272"/>
      <c r="AB121" s="87">
        <f>X121-[1]лаз!$X185</f>
        <v>0</v>
      </c>
      <c r="AE121" s="279"/>
      <c r="AF121" s="227">
        <f>IF(AE$19=0,,AE121/AE$19)</f>
        <v>0</v>
      </c>
      <c r="AG121" s="280">
        <f>IF(AE$243=0,,AE121/AE$243*100)</f>
        <v>0</v>
      </c>
      <c r="AH121" s="282"/>
      <c r="AI121" s="283">
        <f t="shared" si="12"/>
        <v>3.2549999999999999</v>
      </c>
      <c r="AJ121" s="231">
        <f t="shared" si="13"/>
        <v>0</v>
      </c>
      <c r="AL121" s="279"/>
      <c r="AM121" s="227">
        <f>IF(AL$19=0,,AL121/AL$19)</f>
        <v>0</v>
      </c>
      <c r="AN121" s="280">
        <f>IF(AL$243=0,,AL121/AL$243*100)</f>
        <v>0</v>
      </c>
      <c r="AO121" s="282"/>
      <c r="AP121" s="279">
        <f t="shared" si="14"/>
        <v>3.2549999999999999</v>
      </c>
      <c r="AQ121" s="231">
        <f t="shared" si="15"/>
        <v>0</v>
      </c>
      <c r="AR121" s="285"/>
      <c r="AS121" s="285"/>
      <c r="AT121" s="285"/>
      <c r="AU121" s="285"/>
      <c r="AV121" s="285"/>
      <c r="AW121" s="285"/>
      <c r="AX121" s="285"/>
      <c r="AY121" s="285"/>
      <c r="AZ121" s="285"/>
      <c r="BA121" s="285"/>
      <c r="BB121" s="285"/>
      <c r="BC121" s="285"/>
    </row>
    <row r="122" spans="1:55" s="281" customFormat="1" ht="18" customHeight="1" outlineLevel="1">
      <c r="A122" s="327" t="s">
        <v>102</v>
      </c>
      <c r="B122" s="1087" t="s">
        <v>184</v>
      </c>
      <c r="C122" s="1088"/>
      <c r="D122" s="328" t="s">
        <v>134</v>
      </c>
      <c r="E122" s="329">
        <v>0.27124999999999999</v>
      </c>
      <c r="F122" s="329">
        <v>0.27124999999999999</v>
      </c>
      <c r="G122" s="329">
        <f t="shared" ref="G122:G123" si="28">H122-E122-F122</f>
        <v>0.27124999999999999</v>
      </c>
      <c r="H122" s="330">
        <f>[1]лаз!H186</f>
        <v>0.81374999999999997</v>
      </c>
      <c r="I122" s="329">
        <f>[1]лаз!I186</f>
        <v>0.27124999999999999</v>
      </c>
      <c r="J122" s="329">
        <f>[1]лаз!J186</f>
        <v>0.27124999999999999</v>
      </c>
      <c r="K122" s="329">
        <f>[1]лаз!K186</f>
        <v>0.27124999999999999</v>
      </c>
      <c r="L122" s="330">
        <f t="shared" si="5"/>
        <v>0.81374999999999997</v>
      </c>
      <c r="M122" s="330">
        <f t="shared" si="6"/>
        <v>1.6274999999999999</v>
      </c>
      <c r="N122" s="329">
        <f>[1]лаз!N186</f>
        <v>0.27124999999999999</v>
      </c>
      <c r="O122" s="329">
        <f>[1]лаз!O186</f>
        <v>0.27124999999999999</v>
      </c>
      <c r="P122" s="329">
        <f>[1]лаз!P186</f>
        <v>0.27124999999999999</v>
      </c>
      <c r="Q122" s="330">
        <f t="shared" si="7"/>
        <v>0.81374999999999997</v>
      </c>
      <c r="R122" s="330">
        <f t="shared" si="8"/>
        <v>2.4412500000000001</v>
      </c>
      <c r="S122" s="329">
        <f>[1]лаз!S186</f>
        <v>0.27124999999999999</v>
      </c>
      <c r="T122" s="329">
        <f>[1]лаз!T186</f>
        <v>0.27124999999999999</v>
      </c>
      <c r="U122" s="329">
        <f>[1]лаз!U186</f>
        <v>0.27124999999999999</v>
      </c>
      <c r="V122" s="330">
        <f t="shared" si="9"/>
        <v>0.81374999999999997</v>
      </c>
      <c r="W122" s="330">
        <f t="shared" si="10"/>
        <v>1.6274999999999999</v>
      </c>
      <c r="X122" s="330">
        <f t="shared" si="11"/>
        <v>3.2549999999999999</v>
      </c>
      <c r="Y122" s="353"/>
      <c r="Z122" s="354"/>
      <c r="AA122" s="272"/>
      <c r="AB122" s="87">
        <f>X122-[1]лаз!$X186</f>
        <v>0</v>
      </c>
      <c r="AE122" s="330"/>
      <c r="AF122" s="353"/>
      <c r="AG122" s="354"/>
      <c r="AH122" s="282"/>
      <c r="AI122" s="333">
        <f t="shared" si="12"/>
        <v>3.2549999999999999</v>
      </c>
      <c r="AJ122" s="355">
        <f t="shared" si="13"/>
        <v>0</v>
      </c>
      <c r="AL122" s="330"/>
      <c r="AM122" s="353"/>
      <c r="AN122" s="354"/>
      <c r="AO122" s="282"/>
      <c r="AP122" s="330">
        <f t="shared" si="14"/>
        <v>3.2549999999999999</v>
      </c>
      <c r="AQ122" s="355">
        <f t="shared" si="15"/>
        <v>0</v>
      </c>
      <c r="AR122" s="285"/>
      <c r="AS122" s="285"/>
      <c r="AT122" s="285"/>
      <c r="AU122" s="285"/>
      <c r="AV122" s="285"/>
      <c r="AW122" s="285"/>
      <c r="AX122" s="285"/>
      <c r="AY122" s="285"/>
      <c r="AZ122" s="285"/>
      <c r="BA122" s="285"/>
      <c r="BB122" s="285"/>
      <c r="BC122" s="285"/>
    </row>
    <row r="123" spans="1:55" s="281" customFormat="1" ht="18" customHeight="1" outlineLevel="1">
      <c r="A123" s="327" t="s">
        <v>106</v>
      </c>
      <c r="B123" s="1087" t="s">
        <v>185</v>
      </c>
      <c r="C123" s="1088"/>
      <c r="D123" s="328" t="s">
        <v>134</v>
      </c>
      <c r="E123" s="329">
        <v>0</v>
      </c>
      <c r="F123" s="329">
        <v>0</v>
      </c>
      <c r="G123" s="329">
        <f t="shared" si="28"/>
        <v>0</v>
      </c>
      <c r="H123" s="330">
        <f>[1]лаз!H187</f>
        <v>0</v>
      </c>
      <c r="I123" s="329">
        <f>[1]лаз!I187</f>
        <v>0</v>
      </c>
      <c r="J123" s="329">
        <f>[1]лаз!J187</f>
        <v>0</v>
      </c>
      <c r="K123" s="329">
        <f>[1]лаз!K187</f>
        <v>0</v>
      </c>
      <c r="L123" s="330">
        <f t="shared" si="5"/>
        <v>0</v>
      </c>
      <c r="M123" s="330">
        <f t="shared" si="6"/>
        <v>0</v>
      </c>
      <c r="N123" s="329">
        <f>[1]лаз!N187</f>
        <v>0</v>
      </c>
      <c r="O123" s="329">
        <f>[1]лаз!O187</f>
        <v>0</v>
      </c>
      <c r="P123" s="329">
        <f>[1]лаз!P187</f>
        <v>0</v>
      </c>
      <c r="Q123" s="330">
        <f t="shared" si="7"/>
        <v>0</v>
      </c>
      <c r="R123" s="330">
        <f t="shared" si="8"/>
        <v>0</v>
      </c>
      <c r="S123" s="329">
        <f>[1]лаз!S187</f>
        <v>0</v>
      </c>
      <c r="T123" s="329">
        <f>[1]лаз!T187</f>
        <v>0</v>
      </c>
      <c r="U123" s="329">
        <f>[1]лаз!U187</f>
        <v>0</v>
      </c>
      <c r="V123" s="330">
        <f t="shared" si="9"/>
        <v>0</v>
      </c>
      <c r="W123" s="330">
        <f t="shared" si="10"/>
        <v>0</v>
      </c>
      <c r="X123" s="330">
        <f t="shared" si="11"/>
        <v>0</v>
      </c>
      <c r="Y123" s="353"/>
      <c r="Z123" s="354"/>
      <c r="AA123" s="272"/>
      <c r="AB123" s="87">
        <f>X123-[1]лаз!$X187</f>
        <v>0</v>
      </c>
      <c r="AE123" s="330"/>
      <c r="AF123" s="353"/>
      <c r="AG123" s="354"/>
      <c r="AH123" s="282"/>
      <c r="AI123" s="333">
        <f t="shared" si="12"/>
        <v>0</v>
      </c>
      <c r="AJ123" s="355">
        <f t="shared" si="13"/>
        <v>0</v>
      </c>
      <c r="AL123" s="330"/>
      <c r="AM123" s="353"/>
      <c r="AN123" s="354"/>
      <c r="AO123" s="282"/>
      <c r="AP123" s="330">
        <f t="shared" si="14"/>
        <v>0</v>
      </c>
      <c r="AQ123" s="355">
        <f t="shared" si="15"/>
        <v>0</v>
      </c>
      <c r="AR123" s="285"/>
      <c r="AS123" s="285"/>
      <c r="AT123" s="285"/>
      <c r="AU123" s="285"/>
      <c r="AV123" s="285"/>
      <c r="AW123" s="285"/>
      <c r="AX123" s="285"/>
      <c r="AY123" s="285"/>
      <c r="AZ123" s="285"/>
      <c r="BA123" s="285"/>
      <c r="BB123" s="285"/>
      <c r="BC123" s="285"/>
    </row>
    <row r="124" spans="1:55" s="281" customFormat="1" ht="18" customHeight="1" collapsed="1">
      <c r="A124" s="337" t="s">
        <v>186</v>
      </c>
      <c r="B124" s="1075" t="s">
        <v>187</v>
      </c>
      <c r="C124" s="1076"/>
      <c r="D124" s="277" t="s">
        <v>134</v>
      </c>
      <c r="E124" s="278">
        <f t="shared" ref="E124:K124" si="29">SUM(E125:E140)</f>
        <v>0</v>
      </c>
      <c r="F124" s="278">
        <f t="shared" si="29"/>
        <v>0</v>
      </c>
      <c r="G124" s="278">
        <f t="shared" si="29"/>
        <v>0</v>
      </c>
      <c r="H124" s="279">
        <f t="shared" si="29"/>
        <v>0</v>
      </c>
      <c r="I124" s="278">
        <f t="shared" si="29"/>
        <v>0</v>
      </c>
      <c r="J124" s="278">
        <f t="shared" si="29"/>
        <v>0</v>
      </c>
      <c r="K124" s="278">
        <f t="shared" si="29"/>
        <v>0</v>
      </c>
      <c r="L124" s="279">
        <f t="shared" si="5"/>
        <v>0</v>
      </c>
      <c r="M124" s="279">
        <f t="shared" si="6"/>
        <v>0</v>
      </c>
      <c r="N124" s="278">
        <f>SUM(N125:N140)</f>
        <v>0</v>
      </c>
      <c r="O124" s="278">
        <f>SUM(O125:O140)</f>
        <v>0</v>
      </c>
      <c r="P124" s="278">
        <f>SUM(P125:P140)</f>
        <v>0</v>
      </c>
      <c r="Q124" s="279">
        <f t="shared" si="7"/>
        <v>0</v>
      </c>
      <c r="R124" s="279">
        <f t="shared" si="8"/>
        <v>0</v>
      </c>
      <c r="S124" s="278">
        <f>SUM(S125:S140)</f>
        <v>0</v>
      </c>
      <c r="T124" s="278">
        <f>SUM(T125:T140)</f>
        <v>0</v>
      </c>
      <c r="U124" s="278">
        <f>SUM(U125:U140)</f>
        <v>0</v>
      </c>
      <c r="V124" s="279">
        <f t="shared" si="9"/>
        <v>0</v>
      </c>
      <c r="W124" s="279">
        <f t="shared" si="10"/>
        <v>0</v>
      </c>
      <c r="X124" s="279">
        <f t="shared" si="11"/>
        <v>0</v>
      </c>
      <c r="Y124" s="227">
        <f>IF(X$19=0,,X124/X$19)</f>
        <v>0</v>
      </c>
      <c r="Z124" s="280">
        <f>IF(X$243=0,,X124/X$243*100)</f>
        <v>0</v>
      </c>
      <c r="AA124" s="272"/>
      <c r="AB124" s="87">
        <f>X124-[1]лаз!$X124</f>
        <v>0</v>
      </c>
      <c r="AE124" s="279"/>
      <c r="AF124" s="227">
        <f>IF(AE$19=0,,AE124/AE$19)</f>
        <v>0</v>
      </c>
      <c r="AG124" s="280">
        <f>IF(AE$243=0,,AE124/AE$243*100)</f>
        <v>0</v>
      </c>
      <c r="AH124" s="282"/>
      <c r="AI124" s="283">
        <f t="shared" si="12"/>
        <v>0</v>
      </c>
      <c r="AJ124" s="231">
        <f t="shared" si="13"/>
        <v>0</v>
      </c>
      <c r="AL124" s="279"/>
      <c r="AM124" s="227">
        <f>IF(AL$19=0,,AL124/AL$19)</f>
        <v>0</v>
      </c>
      <c r="AN124" s="280">
        <f>IF(AL$243=0,,AL124/AL$243*100)</f>
        <v>0</v>
      </c>
      <c r="AO124" s="282"/>
      <c r="AP124" s="279">
        <f t="shared" si="14"/>
        <v>0</v>
      </c>
      <c r="AQ124" s="231">
        <f t="shared" si="15"/>
        <v>0</v>
      </c>
      <c r="AR124" s="285"/>
      <c r="AS124" s="285"/>
      <c r="AT124" s="285"/>
      <c r="AU124" s="285"/>
      <c r="AV124" s="285"/>
      <c r="AW124" s="285"/>
      <c r="AX124" s="285"/>
      <c r="AY124" s="285"/>
      <c r="AZ124" s="285"/>
      <c r="BA124" s="285"/>
      <c r="BB124" s="285"/>
      <c r="BC124" s="285"/>
    </row>
    <row r="125" spans="1:55" s="282" customFormat="1" ht="28.5" hidden="1" customHeight="1" outlineLevel="1">
      <c r="A125" s="286" t="s">
        <v>188</v>
      </c>
      <c r="B125" s="1089" t="s">
        <v>189</v>
      </c>
      <c r="C125" s="1090"/>
      <c r="D125" s="287" t="s">
        <v>134</v>
      </c>
      <c r="E125" s="288"/>
      <c r="F125" s="288"/>
      <c r="G125" s="288"/>
      <c r="H125" s="289"/>
      <c r="I125" s="288"/>
      <c r="J125" s="288"/>
      <c r="K125" s="288"/>
      <c r="L125" s="289">
        <f t="shared" si="5"/>
        <v>0</v>
      </c>
      <c r="M125" s="289">
        <f t="shared" si="6"/>
        <v>0</v>
      </c>
      <c r="N125" s="288"/>
      <c r="O125" s="288"/>
      <c r="P125" s="288"/>
      <c r="Q125" s="289">
        <f t="shared" si="7"/>
        <v>0</v>
      </c>
      <c r="R125" s="289">
        <f t="shared" si="8"/>
        <v>0</v>
      </c>
      <c r="S125" s="288"/>
      <c r="T125" s="288"/>
      <c r="U125" s="288"/>
      <c r="V125" s="289">
        <f t="shared" si="9"/>
        <v>0</v>
      </c>
      <c r="W125" s="289">
        <f t="shared" si="10"/>
        <v>0</v>
      </c>
      <c r="X125" s="289">
        <f t="shared" si="11"/>
        <v>0</v>
      </c>
      <c r="Y125" s="290"/>
      <c r="Z125" s="291"/>
      <c r="AA125" s="272"/>
      <c r="AB125" s="87">
        <f>X125-[1]лаз!$X125</f>
        <v>0</v>
      </c>
      <c r="AE125" s="289"/>
      <c r="AF125" s="290"/>
      <c r="AG125" s="291"/>
      <c r="AI125" s="292">
        <f t="shared" si="12"/>
        <v>0</v>
      </c>
      <c r="AJ125" s="293">
        <f t="shared" si="13"/>
        <v>0</v>
      </c>
      <c r="AL125" s="289"/>
      <c r="AM125" s="290"/>
      <c r="AN125" s="291"/>
      <c r="AP125" s="289">
        <f t="shared" si="14"/>
        <v>0</v>
      </c>
      <c r="AQ125" s="293">
        <f t="shared" si="15"/>
        <v>0</v>
      </c>
      <c r="AR125" s="299"/>
      <c r="AS125" s="299"/>
      <c r="AT125" s="299"/>
      <c r="AU125" s="299"/>
      <c r="AV125" s="299"/>
      <c r="AW125" s="299"/>
      <c r="AX125" s="299"/>
      <c r="AY125" s="299"/>
      <c r="AZ125" s="299"/>
      <c r="BA125" s="299"/>
      <c r="BB125" s="299"/>
      <c r="BC125" s="299"/>
    </row>
    <row r="126" spans="1:55" s="281" customFormat="1" ht="29.25" hidden="1" customHeight="1" outlineLevel="1">
      <c r="A126" s="286" t="s">
        <v>190</v>
      </c>
      <c r="B126" s="1089" t="s">
        <v>191</v>
      </c>
      <c r="C126" s="1090"/>
      <c r="D126" s="287" t="s">
        <v>134</v>
      </c>
      <c r="E126" s="288"/>
      <c r="F126" s="288"/>
      <c r="G126" s="288"/>
      <c r="H126" s="289"/>
      <c r="I126" s="288"/>
      <c r="J126" s="288"/>
      <c r="K126" s="288"/>
      <c r="L126" s="289">
        <f t="shared" si="5"/>
        <v>0</v>
      </c>
      <c r="M126" s="289">
        <f t="shared" si="6"/>
        <v>0</v>
      </c>
      <c r="N126" s="288"/>
      <c r="O126" s="288"/>
      <c r="P126" s="288"/>
      <c r="Q126" s="289">
        <f t="shared" si="7"/>
        <v>0</v>
      </c>
      <c r="R126" s="289">
        <f t="shared" si="8"/>
        <v>0</v>
      </c>
      <c r="S126" s="288"/>
      <c r="T126" s="288"/>
      <c r="U126" s="288"/>
      <c r="V126" s="289">
        <f t="shared" si="9"/>
        <v>0</v>
      </c>
      <c r="W126" s="289">
        <f t="shared" si="10"/>
        <v>0</v>
      </c>
      <c r="X126" s="289">
        <f t="shared" si="11"/>
        <v>0</v>
      </c>
      <c r="Y126" s="290"/>
      <c r="Z126" s="291"/>
      <c r="AA126" s="272"/>
      <c r="AB126" s="87">
        <f>X126-[1]лаз!$X126</f>
        <v>0</v>
      </c>
      <c r="AE126" s="289"/>
      <c r="AF126" s="290"/>
      <c r="AG126" s="291"/>
      <c r="AH126" s="282"/>
      <c r="AI126" s="292">
        <f t="shared" si="12"/>
        <v>0</v>
      </c>
      <c r="AJ126" s="293">
        <f t="shared" si="13"/>
        <v>0</v>
      </c>
      <c r="AL126" s="289"/>
      <c r="AM126" s="290"/>
      <c r="AN126" s="291"/>
      <c r="AO126" s="282"/>
      <c r="AP126" s="289">
        <f t="shared" si="14"/>
        <v>0</v>
      </c>
      <c r="AQ126" s="293">
        <f t="shared" si="15"/>
        <v>0</v>
      </c>
      <c r="AR126" s="285"/>
      <c r="AS126" s="285"/>
      <c r="AT126" s="285"/>
      <c r="AU126" s="285"/>
      <c r="AV126" s="285"/>
      <c r="AW126" s="285"/>
      <c r="AX126" s="285"/>
      <c r="AY126" s="285"/>
      <c r="AZ126" s="285"/>
      <c r="BA126" s="285"/>
      <c r="BB126" s="285"/>
      <c r="BC126" s="285"/>
    </row>
    <row r="127" spans="1:55" s="282" customFormat="1" ht="16.5" hidden="1" outlineLevel="1">
      <c r="A127" s="286" t="s">
        <v>192</v>
      </c>
      <c r="B127" s="1089" t="s">
        <v>193</v>
      </c>
      <c r="C127" s="1090"/>
      <c r="D127" s="287" t="s">
        <v>134</v>
      </c>
      <c r="E127" s="288"/>
      <c r="F127" s="288"/>
      <c r="G127" s="288"/>
      <c r="H127" s="289"/>
      <c r="I127" s="288"/>
      <c r="J127" s="288"/>
      <c r="K127" s="288"/>
      <c r="L127" s="289">
        <f t="shared" si="5"/>
        <v>0</v>
      </c>
      <c r="M127" s="289">
        <f t="shared" si="6"/>
        <v>0</v>
      </c>
      <c r="N127" s="288"/>
      <c r="O127" s="288"/>
      <c r="P127" s="288"/>
      <c r="Q127" s="289">
        <f t="shared" si="7"/>
        <v>0</v>
      </c>
      <c r="R127" s="289">
        <f t="shared" si="8"/>
        <v>0</v>
      </c>
      <c r="S127" s="288"/>
      <c r="T127" s="288"/>
      <c r="U127" s="288"/>
      <c r="V127" s="289">
        <f t="shared" si="9"/>
        <v>0</v>
      </c>
      <c r="W127" s="289">
        <f t="shared" si="10"/>
        <v>0</v>
      </c>
      <c r="X127" s="289">
        <f t="shared" si="11"/>
        <v>0</v>
      </c>
      <c r="Y127" s="290"/>
      <c r="Z127" s="291"/>
      <c r="AA127" s="272"/>
      <c r="AB127" s="87">
        <f>X127-[1]лаз!$X127</f>
        <v>0</v>
      </c>
      <c r="AE127" s="289"/>
      <c r="AF127" s="290"/>
      <c r="AG127" s="291"/>
      <c r="AI127" s="292">
        <f t="shared" si="12"/>
        <v>0</v>
      </c>
      <c r="AJ127" s="293">
        <f t="shared" si="13"/>
        <v>0</v>
      </c>
      <c r="AL127" s="289"/>
      <c r="AM127" s="290"/>
      <c r="AN127" s="291"/>
      <c r="AP127" s="289">
        <f t="shared" si="14"/>
        <v>0</v>
      </c>
      <c r="AQ127" s="293">
        <f t="shared" si="15"/>
        <v>0</v>
      </c>
      <c r="AR127" s="299"/>
      <c r="AS127" s="299"/>
      <c r="AT127" s="299"/>
      <c r="AU127" s="299"/>
      <c r="AV127" s="299"/>
      <c r="AW127" s="299"/>
      <c r="AX127" s="299"/>
      <c r="AY127" s="299"/>
      <c r="AZ127" s="299"/>
      <c r="BA127" s="299"/>
      <c r="BB127" s="299"/>
      <c r="BC127" s="299"/>
    </row>
    <row r="128" spans="1:55" s="282" customFormat="1" ht="29.25" hidden="1" customHeight="1" outlineLevel="1">
      <c r="A128" s="286" t="s">
        <v>194</v>
      </c>
      <c r="B128" s="1089" t="s">
        <v>195</v>
      </c>
      <c r="C128" s="1090"/>
      <c r="D128" s="287" t="s">
        <v>134</v>
      </c>
      <c r="E128" s="288"/>
      <c r="F128" s="288"/>
      <c r="G128" s="288"/>
      <c r="H128" s="289"/>
      <c r="I128" s="288"/>
      <c r="J128" s="288"/>
      <c r="K128" s="288"/>
      <c r="L128" s="289">
        <f t="shared" si="5"/>
        <v>0</v>
      </c>
      <c r="M128" s="289">
        <f t="shared" si="6"/>
        <v>0</v>
      </c>
      <c r="N128" s="288"/>
      <c r="O128" s="288"/>
      <c r="P128" s="288"/>
      <c r="Q128" s="289">
        <f t="shared" si="7"/>
        <v>0</v>
      </c>
      <c r="R128" s="289">
        <f t="shared" si="8"/>
        <v>0</v>
      </c>
      <c r="S128" s="288"/>
      <c r="T128" s="288"/>
      <c r="U128" s="288"/>
      <c r="V128" s="289">
        <f t="shared" si="9"/>
        <v>0</v>
      </c>
      <c r="W128" s="289">
        <f t="shared" si="10"/>
        <v>0</v>
      </c>
      <c r="X128" s="289">
        <f t="shared" si="11"/>
        <v>0</v>
      </c>
      <c r="Y128" s="290"/>
      <c r="Z128" s="291"/>
      <c r="AA128" s="272"/>
      <c r="AB128" s="87">
        <f>X128-[1]лаз!$X128</f>
        <v>0</v>
      </c>
      <c r="AE128" s="289"/>
      <c r="AF128" s="290"/>
      <c r="AG128" s="291"/>
      <c r="AI128" s="292">
        <f t="shared" si="12"/>
        <v>0</v>
      </c>
      <c r="AJ128" s="293">
        <f t="shared" si="13"/>
        <v>0</v>
      </c>
      <c r="AL128" s="289"/>
      <c r="AM128" s="290"/>
      <c r="AN128" s="291"/>
      <c r="AP128" s="289">
        <f t="shared" si="14"/>
        <v>0</v>
      </c>
      <c r="AQ128" s="293">
        <f t="shared" si="15"/>
        <v>0</v>
      </c>
      <c r="AR128" s="299"/>
      <c r="AS128" s="299"/>
      <c r="AT128" s="299"/>
      <c r="AU128" s="299"/>
      <c r="AV128" s="299"/>
      <c r="AW128" s="299"/>
      <c r="AX128" s="299"/>
      <c r="AY128" s="299"/>
      <c r="AZ128" s="299"/>
      <c r="BA128" s="299"/>
      <c r="BB128" s="299"/>
      <c r="BC128" s="299"/>
    </row>
    <row r="129" spans="1:55" s="282" customFormat="1" ht="29.25" hidden="1" customHeight="1" outlineLevel="1">
      <c r="A129" s="286" t="s">
        <v>196</v>
      </c>
      <c r="B129" s="1089" t="s">
        <v>197</v>
      </c>
      <c r="C129" s="1090"/>
      <c r="D129" s="287" t="s">
        <v>134</v>
      </c>
      <c r="E129" s="288"/>
      <c r="F129" s="288"/>
      <c r="G129" s="288"/>
      <c r="H129" s="289"/>
      <c r="I129" s="288"/>
      <c r="J129" s="288"/>
      <c r="K129" s="288"/>
      <c r="L129" s="289">
        <f t="shared" si="5"/>
        <v>0</v>
      </c>
      <c r="M129" s="289">
        <f t="shared" si="6"/>
        <v>0</v>
      </c>
      <c r="N129" s="288"/>
      <c r="O129" s="288"/>
      <c r="P129" s="288"/>
      <c r="Q129" s="289">
        <f t="shared" si="7"/>
        <v>0</v>
      </c>
      <c r="R129" s="289">
        <f t="shared" si="8"/>
        <v>0</v>
      </c>
      <c r="S129" s="288"/>
      <c r="T129" s="288"/>
      <c r="U129" s="288"/>
      <c r="V129" s="289">
        <f t="shared" si="9"/>
        <v>0</v>
      </c>
      <c r="W129" s="289">
        <f t="shared" si="10"/>
        <v>0</v>
      </c>
      <c r="X129" s="289">
        <f t="shared" si="11"/>
        <v>0</v>
      </c>
      <c r="Y129" s="290"/>
      <c r="Z129" s="291"/>
      <c r="AA129" s="272"/>
      <c r="AB129" s="87">
        <f>X129-[1]лаз!$X129</f>
        <v>0</v>
      </c>
      <c r="AE129" s="289"/>
      <c r="AF129" s="290"/>
      <c r="AG129" s="291"/>
      <c r="AI129" s="292">
        <f t="shared" si="12"/>
        <v>0</v>
      </c>
      <c r="AJ129" s="293">
        <f t="shared" si="13"/>
        <v>0</v>
      </c>
      <c r="AL129" s="289"/>
      <c r="AM129" s="290"/>
      <c r="AN129" s="291"/>
      <c r="AP129" s="289">
        <f t="shared" si="14"/>
        <v>0</v>
      </c>
      <c r="AQ129" s="293">
        <f t="shared" si="15"/>
        <v>0</v>
      </c>
      <c r="AR129" s="299"/>
      <c r="AS129" s="299"/>
      <c r="AT129" s="299"/>
      <c r="AU129" s="299"/>
      <c r="AV129" s="299"/>
      <c r="AW129" s="299"/>
      <c r="AX129" s="299"/>
      <c r="AY129" s="299"/>
      <c r="AZ129" s="299"/>
      <c r="BA129" s="299"/>
      <c r="BB129" s="299"/>
      <c r="BC129" s="299"/>
    </row>
    <row r="130" spans="1:55" s="282" customFormat="1" ht="29.25" hidden="1" customHeight="1" outlineLevel="1">
      <c r="A130" s="286" t="s">
        <v>198</v>
      </c>
      <c r="B130" s="1089" t="s">
        <v>199</v>
      </c>
      <c r="C130" s="1090"/>
      <c r="D130" s="287" t="s">
        <v>134</v>
      </c>
      <c r="E130" s="288"/>
      <c r="F130" s="288"/>
      <c r="G130" s="288"/>
      <c r="H130" s="289"/>
      <c r="I130" s="288"/>
      <c r="J130" s="288"/>
      <c r="K130" s="288"/>
      <c r="L130" s="289">
        <f t="shared" si="5"/>
        <v>0</v>
      </c>
      <c r="M130" s="289">
        <f t="shared" si="6"/>
        <v>0</v>
      </c>
      <c r="N130" s="288"/>
      <c r="O130" s="288"/>
      <c r="P130" s="288"/>
      <c r="Q130" s="289">
        <f t="shared" si="7"/>
        <v>0</v>
      </c>
      <c r="R130" s="289">
        <f t="shared" si="8"/>
        <v>0</v>
      </c>
      <c r="S130" s="288"/>
      <c r="T130" s="288"/>
      <c r="U130" s="288"/>
      <c r="V130" s="289">
        <f t="shared" si="9"/>
        <v>0</v>
      </c>
      <c r="W130" s="289">
        <f t="shared" si="10"/>
        <v>0</v>
      </c>
      <c r="X130" s="289">
        <f t="shared" si="11"/>
        <v>0</v>
      </c>
      <c r="Y130" s="290"/>
      <c r="Z130" s="291"/>
      <c r="AA130" s="272"/>
      <c r="AB130" s="87">
        <f>X130-[1]лаз!$X130</f>
        <v>0</v>
      </c>
      <c r="AE130" s="289"/>
      <c r="AF130" s="290"/>
      <c r="AG130" s="291"/>
      <c r="AI130" s="292">
        <f t="shared" si="12"/>
        <v>0</v>
      </c>
      <c r="AJ130" s="293">
        <f t="shared" si="13"/>
        <v>0</v>
      </c>
      <c r="AL130" s="289"/>
      <c r="AM130" s="290"/>
      <c r="AN130" s="291"/>
      <c r="AP130" s="289">
        <f t="shared" si="14"/>
        <v>0</v>
      </c>
      <c r="AQ130" s="293">
        <f t="shared" si="15"/>
        <v>0</v>
      </c>
      <c r="AR130" s="299"/>
      <c r="AS130" s="299"/>
      <c r="AT130" s="299"/>
      <c r="AU130" s="299"/>
      <c r="AV130" s="299"/>
      <c r="AW130" s="299"/>
      <c r="AX130" s="299"/>
      <c r="AY130" s="299"/>
      <c r="AZ130" s="299"/>
      <c r="BA130" s="299"/>
      <c r="BB130" s="299"/>
      <c r="BC130" s="299"/>
    </row>
    <row r="131" spans="1:55" s="281" customFormat="1" ht="18" hidden="1" customHeight="1" outlineLevel="1">
      <c r="A131" s="286" t="s">
        <v>200</v>
      </c>
      <c r="B131" s="1089" t="s">
        <v>201</v>
      </c>
      <c r="C131" s="1090"/>
      <c r="D131" s="287" t="s">
        <v>134</v>
      </c>
      <c r="E131" s="288"/>
      <c r="F131" s="288"/>
      <c r="G131" s="288"/>
      <c r="H131" s="289"/>
      <c r="I131" s="288"/>
      <c r="J131" s="288"/>
      <c r="K131" s="288"/>
      <c r="L131" s="289">
        <f t="shared" si="5"/>
        <v>0</v>
      </c>
      <c r="M131" s="289">
        <f t="shared" si="6"/>
        <v>0</v>
      </c>
      <c r="N131" s="288"/>
      <c r="O131" s="288"/>
      <c r="P131" s="288"/>
      <c r="Q131" s="289">
        <f t="shared" si="7"/>
        <v>0</v>
      </c>
      <c r="R131" s="289">
        <f t="shared" si="8"/>
        <v>0</v>
      </c>
      <c r="S131" s="288"/>
      <c r="T131" s="288"/>
      <c r="U131" s="288"/>
      <c r="V131" s="289">
        <f t="shared" si="9"/>
        <v>0</v>
      </c>
      <c r="W131" s="289">
        <f t="shared" si="10"/>
        <v>0</v>
      </c>
      <c r="X131" s="289">
        <f t="shared" si="11"/>
        <v>0</v>
      </c>
      <c r="Y131" s="290"/>
      <c r="Z131" s="291"/>
      <c r="AA131" s="272"/>
      <c r="AB131" s="87">
        <f>X131-[1]лаз!$X131</f>
        <v>0</v>
      </c>
      <c r="AE131" s="289"/>
      <c r="AF131" s="290"/>
      <c r="AG131" s="291"/>
      <c r="AH131" s="282"/>
      <c r="AI131" s="292">
        <f t="shared" si="12"/>
        <v>0</v>
      </c>
      <c r="AJ131" s="293">
        <f t="shared" si="13"/>
        <v>0</v>
      </c>
      <c r="AL131" s="289"/>
      <c r="AM131" s="290"/>
      <c r="AN131" s="291"/>
      <c r="AO131" s="282"/>
      <c r="AP131" s="289">
        <f t="shared" si="14"/>
        <v>0</v>
      </c>
      <c r="AQ131" s="293">
        <f t="shared" si="15"/>
        <v>0</v>
      </c>
      <c r="AR131" s="285"/>
      <c r="AS131" s="285"/>
      <c r="AT131" s="285"/>
      <c r="AU131" s="285"/>
      <c r="AV131" s="285"/>
      <c r="AW131" s="285"/>
      <c r="AX131" s="285"/>
      <c r="AY131" s="285"/>
      <c r="AZ131" s="285"/>
      <c r="BA131" s="285"/>
      <c r="BB131" s="285"/>
      <c r="BC131" s="285"/>
    </row>
    <row r="132" spans="1:55" s="281" customFormat="1" ht="18" hidden="1" customHeight="1" outlineLevel="1">
      <c r="A132" s="286" t="s">
        <v>202</v>
      </c>
      <c r="B132" s="1089" t="s">
        <v>203</v>
      </c>
      <c r="C132" s="1090"/>
      <c r="D132" s="287" t="s">
        <v>134</v>
      </c>
      <c r="E132" s="288"/>
      <c r="F132" s="288"/>
      <c r="G132" s="288"/>
      <c r="H132" s="289"/>
      <c r="I132" s="288"/>
      <c r="J132" s="288"/>
      <c r="K132" s="288"/>
      <c r="L132" s="289">
        <f t="shared" si="5"/>
        <v>0</v>
      </c>
      <c r="M132" s="289">
        <f t="shared" si="6"/>
        <v>0</v>
      </c>
      <c r="N132" s="288"/>
      <c r="O132" s="288"/>
      <c r="P132" s="288"/>
      <c r="Q132" s="289">
        <f t="shared" si="7"/>
        <v>0</v>
      </c>
      <c r="R132" s="289">
        <f t="shared" si="8"/>
        <v>0</v>
      </c>
      <c r="S132" s="288"/>
      <c r="T132" s="288"/>
      <c r="U132" s="288"/>
      <c r="V132" s="289">
        <f t="shared" si="9"/>
        <v>0</v>
      </c>
      <c r="W132" s="289">
        <f t="shared" si="10"/>
        <v>0</v>
      </c>
      <c r="X132" s="289">
        <f t="shared" si="11"/>
        <v>0</v>
      </c>
      <c r="Y132" s="290"/>
      <c r="Z132" s="291"/>
      <c r="AA132" s="272"/>
      <c r="AB132" s="87">
        <f>X132-[1]лаз!$X132</f>
        <v>0</v>
      </c>
      <c r="AE132" s="289"/>
      <c r="AF132" s="290"/>
      <c r="AG132" s="291"/>
      <c r="AH132" s="282"/>
      <c r="AI132" s="292">
        <f t="shared" si="12"/>
        <v>0</v>
      </c>
      <c r="AJ132" s="293">
        <f t="shared" si="13"/>
        <v>0</v>
      </c>
      <c r="AL132" s="289"/>
      <c r="AM132" s="290"/>
      <c r="AN132" s="291"/>
      <c r="AO132" s="282"/>
      <c r="AP132" s="289">
        <f t="shared" si="14"/>
        <v>0</v>
      </c>
      <c r="AQ132" s="293">
        <f t="shared" si="15"/>
        <v>0</v>
      </c>
      <c r="AR132" s="285"/>
      <c r="AS132" s="285"/>
      <c r="AT132" s="285"/>
      <c r="AU132" s="285"/>
      <c r="AV132" s="285"/>
      <c r="AW132" s="285"/>
      <c r="AX132" s="285"/>
      <c r="AY132" s="285"/>
      <c r="AZ132" s="285"/>
      <c r="BA132" s="285"/>
      <c r="BB132" s="285"/>
      <c r="BC132" s="285"/>
    </row>
    <row r="133" spans="1:55" s="282" customFormat="1" ht="18" hidden="1" customHeight="1" outlineLevel="1">
      <c r="A133" s="286" t="s">
        <v>204</v>
      </c>
      <c r="B133" s="1089" t="s">
        <v>205</v>
      </c>
      <c r="C133" s="1090"/>
      <c r="D133" s="287" t="s">
        <v>134</v>
      </c>
      <c r="E133" s="288"/>
      <c r="F133" s="288"/>
      <c r="G133" s="288"/>
      <c r="H133" s="289"/>
      <c r="I133" s="288"/>
      <c r="J133" s="288"/>
      <c r="K133" s="288"/>
      <c r="L133" s="289">
        <f t="shared" si="5"/>
        <v>0</v>
      </c>
      <c r="M133" s="289">
        <f t="shared" si="6"/>
        <v>0</v>
      </c>
      <c r="N133" s="288"/>
      <c r="O133" s="288"/>
      <c r="P133" s="288"/>
      <c r="Q133" s="289">
        <f t="shared" si="7"/>
        <v>0</v>
      </c>
      <c r="R133" s="289">
        <f t="shared" si="8"/>
        <v>0</v>
      </c>
      <c r="S133" s="288"/>
      <c r="T133" s="288"/>
      <c r="U133" s="288"/>
      <c r="V133" s="289">
        <f t="shared" si="9"/>
        <v>0</v>
      </c>
      <c r="W133" s="289">
        <f t="shared" si="10"/>
        <v>0</v>
      </c>
      <c r="X133" s="289">
        <f t="shared" si="11"/>
        <v>0</v>
      </c>
      <c r="Y133" s="290"/>
      <c r="Z133" s="291"/>
      <c r="AA133" s="272"/>
      <c r="AB133" s="87">
        <f>X133-[1]лаз!$X133</f>
        <v>0</v>
      </c>
      <c r="AE133" s="289"/>
      <c r="AF133" s="290"/>
      <c r="AG133" s="291"/>
      <c r="AI133" s="292">
        <f t="shared" si="12"/>
        <v>0</v>
      </c>
      <c r="AJ133" s="293">
        <f t="shared" si="13"/>
        <v>0</v>
      </c>
      <c r="AL133" s="289"/>
      <c r="AM133" s="290"/>
      <c r="AN133" s="291"/>
      <c r="AP133" s="289">
        <f t="shared" si="14"/>
        <v>0</v>
      </c>
      <c r="AQ133" s="293">
        <f t="shared" si="15"/>
        <v>0</v>
      </c>
      <c r="AR133" s="299"/>
      <c r="AS133" s="299"/>
      <c r="AT133" s="299"/>
      <c r="AU133" s="299"/>
      <c r="AV133" s="299"/>
      <c r="AW133" s="299"/>
      <c r="AX133" s="299"/>
      <c r="AY133" s="299"/>
      <c r="AZ133" s="299"/>
      <c r="BA133" s="299"/>
      <c r="BB133" s="299"/>
      <c r="BC133" s="299"/>
    </row>
    <row r="134" spans="1:55" s="282" customFormat="1" ht="18" hidden="1" customHeight="1" outlineLevel="1">
      <c r="A134" s="286" t="s">
        <v>206</v>
      </c>
      <c r="B134" s="1089" t="s">
        <v>207</v>
      </c>
      <c r="C134" s="1090"/>
      <c r="D134" s="287" t="s">
        <v>134</v>
      </c>
      <c r="E134" s="288"/>
      <c r="F134" s="288"/>
      <c r="G134" s="288"/>
      <c r="H134" s="289"/>
      <c r="I134" s="288"/>
      <c r="J134" s="288"/>
      <c r="K134" s="288"/>
      <c r="L134" s="289">
        <f t="shared" si="5"/>
        <v>0</v>
      </c>
      <c r="M134" s="289">
        <f t="shared" si="6"/>
        <v>0</v>
      </c>
      <c r="N134" s="288"/>
      <c r="O134" s="288"/>
      <c r="P134" s="288"/>
      <c r="Q134" s="289">
        <f t="shared" si="7"/>
        <v>0</v>
      </c>
      <c r="R134" s="289">
        <f t="shared" si="8"/>
        <v>0</v>
      </c>
      <c r="S134" s="288"/>
      <c r="T134" s="288"/>
      <c r="U134" s="288"/>
      <c r="V134" s="289">
        <f t="shared" si="9"/>
        <v>0</v>
      </c>
      <c r="W134" s="289">
        <f t="shared" si="10"/>
        <v>0</v>
      </c>
      <c r="X134" s="289">
        <f t="shared" si="11"/>
        <v>0</v>
      </c>
      <c r="Y134" s="290"/>
      <c r="Z134" s="291"/>
      <c r="AA134" s="272"/>
      <c r="AB134" s="87">
        <f>X134-[1]лаз!$X134</f>
        <v>0</v>
      </c>
      <c r="AE134" s="289"/>
      <c r="AF134" s="290"/>
      <c r="AG134" s="291"/>
      <c r="AI134" s="292">
        <f t="shared" si="12"/>
        <v>0</v>
      </c>
      <c r="AJ134" s="293">
        <f t="shared" si="13"/>
        <v>0</v>
      </c>
      <c r="AL134" s="289"/>
      <c r="AM134" s="290"/>
      <c r="AN134" s="291"/>
      <c r="AP134" s="289">
        <f t="shared" si="14"/>
        <v>0</v>
      </c>
      <c r="AQ134" s="293">
        <f t="shared" si="15"/>
        <v>0</v>
      </c>
      <c r="AR134" s="299"/>
      <c r="AS134" s="299"/>
      <c r="AT134" s="299"/>
      <c r="AU134" s="299"/>
      <c r="AV134" s="299"/>
      <c r="AW134" s="299"/>
      <c r="AX134" s="299"/>
      <c r="AY134" s="299"/>
      <c r="AZ134" s="299"/>
      <c r="BA134" s="299"/>
      <c r="BB134" s="299"/>
      <c r="BC134" s="299"/>
    </row>
    <row r="135" spans="1:55" s="281" customFormat="1" ht="18" hidden="1" customHeight="1" outlineLevel="1">
      <c r="A135" s="286" t="s">
        <v>208</v>
      </c>
      <c r="B135" s="1089" t="s">
        <v>209</v>
      </c>
      <c r="C135" s="1090"/>
      <c r="D135" s="287" t="s">
        <v>134</v>
      </c>
      <c r="E135" s="288"/>
      <c r="F135" s="288"/>
      <c r="G135" s="288"/>
      <c r="H135" s="289"/>
      <c r="I135" s="288"/>
      <c r="J135" s="288"/>
      <c r="K135" s="288"/>
      <c r="L135" s="289">
        <f t="shared" si="5"/>
        <v>0</v>
      </c>
      <c r="M135" s="289">
        <f t="shared" si="6"/>
        <v>0</v>
      </c>
      <c r="N135" s="288"/>
      <c r="O135" s="288"/>
      <c r="P135" s="288"/>
      <c r="Q135" s="289">
        <f t="shared" si="7"/>
        <v>0</v>
      </c>
      <c r="R135" s="289">
        <f t="shared" si="8"/>
        <v>0</v>
      </c>
      <c r="S135" s="288"/>
      <c r="T135" s="288"/>
      <c r="U135" s="288"/>
      <c r="V135" s="289">
        <f t="shared" si="9"/>
        <v>0</v>
      </c>
      <c r="W135" s="289">
        <f t="shared" si="10"/>
        <v>0</v>
      </c>
      <c r="X135" s="289">
        <f t="shared" si="11"/>
        <v>0</v>
      </c>
      <c r="Y135" s="290"/>
      <c r="Z135" s="291"/>
      <c r="AA135" s="272"/>
      <c r="AB135" s="87">
        <f>X135-[1]лаз!$X135</f>
        <v>0</v>
      </c>
      <c r="AE135" s="289"/>
      <c r="AF135" s="290"/>
      <c r="AG135" s="291"/>
      <c r="AH135" s="282"/>
      <c r="AI135" s="292">
        <f t="shared" si="12"/>
        <v>0</v>
      </c>
      <c r="AJ135" s="293">
        <f t="shared" si="13"/>
        <v>0</v>
      </c>
      <c r="AL135" s="289"/>
      <c r="AM135" s="290"/>
      <c r="AN135" s="291"/>
      <c r="AO135" s="282"/>
      <c r="AP135" s="289">
        <f t="shared" si="14"/>
        <v>0</v>
      </c>
      <c r="AQ135" s="293">
        <f t="shared" si="15"/>
        <v>0</v>
      </c>
      <c r="AR135" s="285"/>
      <c r="AS135" s="285"/>
      <c r="AT135" s="285"/>
      <c r="AU135" s="285"/>
      <c r="AV135" s="285"/>
      <c r="AW135" s="285"/>
      <c r="AX135" s="285"/>
      <c r="AY135" s="285"/>
      <c r="AZ135" s="285"/>
      <c r="BA135" s="285"/>
      <c r="BB135" s="285"/>
      <c r="BC135" s="285"/>
    </row>
    <row r="136" spans="1:55" s="281" customFormat="1" ht="18" hidden="1" customHeight="1" outlineLevel="1">
      <c r="A136" s="286" t="s">
        <v>210</v>
      </c>
      <c r="B136" s="1089" t="s">
        <v>211</v>
      </c>
      <c r="C136" s="1090"/>
      <c r="D136" s="287" t="s">
        <v>134</v>
      </c>
      <c r="E136" s="288"/>
      <c r="F136" s="288"/>
      <c r="G136" s="288"/>
      <c r="H136" s="289"/>
      <c r="I136" s="288"/>
      <c r="J136" s="288"/>
      <c r="K136" s="288"/>
      <c r="L136" s="289">
        <f t="shared" si="5"/>
        <v>0</v>
      </c>
      <c r="M136" s="289">
        <f t="shared" si="6"/>
        <v>0</v>
      </c>
      <c r="N136" s="288"/>
      <c r="O136" s="288"/>
      <c r="P136" s="288"/>
      <c r="Q136" s="289">
        <f t="shared" si="7"/>
        <v>0</v>
      </c>
      <c r="R136" s="289">
        <f t="shared" si="8"/>
        <v>0</v>
      </c>
      <c r="S136" s="288"/>
      <c r="T136" s="288"/>
      <c r="U136" s="288"/>
      <c r="V136" s="289">
        <f t="shared" si="9"/>
        <v>0</v>
      </c>
      <c r="W136" s="289">
        <f t="shared" si="10"/>
        <v>0</v>
      </c>
      <c r="X136" s="289">
        <f t="shared" si="11"/>
        <v>0</v>
      </c>
      <c r="Y136" s="290"/>
      <c r="Z136" s="291"/>
      <c r="AA136" s="272"/>
      <c r="AB136" s="87">
        <f>X136-[1]лаз!$X136</f>
        <v>0</v>
      </c>
      <c r="AE136" s="289"/>
      <c r="AF136" s="290"/>
      <c r="AG136" s="291"/>
      <c r="AH136" s="282"/>
      <c r="AI136" s="292">
        <f t="shared" si="12"/>
        <v>0</v>
      </c>
      <c r="AJ136" s="293">
        <f t="shared" si="13"/>
        <v>0</v>
      </c>
      <c r="AL136" s="289"/>
      <c r="AM136" s="290"/>
      <c r="AN136" s="291"/>
      <c r="AO136" s="282"/>
      <c r="AP136" s="289">
        <f t="shared" si="14"/>
        <v>0</v>
      </c>
      <c r="AQ136" s="293">
        <f t="shared" si="15"/>
        <v>0</v>
      </c>
      <c r="AR136" s="285"/>
      <c r="AS136" s="285"/>
      <c r="AT136" s="285"/>
      <c r="AU136" s="285"/>
      <c r="AV136" s="285"/>
      <c r="AW136" s="285"/>
      <c r="AX136" s="285"/>
      <c r="AY136" s="285"/>
      <c r="AZ136" s="285"/>
      <c r="BA136" s="285"/>
      <c r="BB136" s="285"/>
      <c r="BC136" s="285"/>
    </row>
    <row r="137" spans="1:55" s="281" customFormat="1" ht="18" hidden="1" customHeight="1" outlineLevel="1">
      <c r="A137" s="286" t="s">
        <v>212</v>
      </c>
      <c r="B137" s="1089" t="s">
        <v>213</v>
      </c>
      <c r="C137" s="1090"/>
      <c r="D137" s="287" t="s">
        <v>134</v>
      </c>
      <c r="E137" s="288"/>
      <c r="F137" s="288"/>
      <c r="G137" s="288"/>
      <c r="H137" s="289"/>
      <c r="I137" s="288"/>
      <c r="J137" s="288"/>
      <c r="K137" s="288"/>
      <c r="L137" s="289">
        <f t="shared" si="5"/>
        <v>0</v>
      </c>
      <c r="M137" s="289">
        <f t="shared" si="6"/>
        <v>0</v>
      </c>
      <c r="N137" s="288"/>
      <c r="O137" s="288"/>
      <c r="P137" s="288"/>
      <c r="Q137" s="289">
        <f t="shared" si="7"/>
        <v>0</v>
      </c>
      <c r="R137" s="289">
        <f t="shared" si="8"/>
        <v>0</v>
      </c>
      <c r="S137" s="288"/>
      <c r="T137" s="288"/>
      <c r="U137" s="288"/>
      <c r="V137" s="289">
        <f t="shared" si="9"/>
        <v>0</v>
      </c>
      <c r="W137" s="289">
        <f t="shared" si="10"/>
        <v>0</v>
      </c>
      <c r="X137" s="289">
        <f t="shared" si="11"/>
        <v>0</v>
      </c>
      <c r="Y137" s="290"/>
      <c r="Z137" s="291"/>
      <c r="AA137" s="272"/>
      <c r="AB137" s="87">
        <f>X137-[1]лаз!$X137</f>
        <v>0</v>
      </c>
      <c r="AE137" s="289"/>
      <c r="AF137" s="290"/>
      <c r="AG137" s="291"/>
      <c r="AH137" s="282"/>
      <c r="AI137" s="292">
        <f t="shared" si="12"/>
        <v>0</v>
      </c>
      <c r="AJ137" s="293">
        <f t="shared" si="13"/>
        <v>0</v>
      </c>
      <c r="AL137" s="289"/>
      <c r="AM137" s="290"/>
      <c r="AN137" s="291"/>
      <c r="AO137" s="282"/>
      <c r="AP137" s="289">
        <f t="shared" si="14"/>
        <v>0</v>
      </c>
      <c r="AQ137" s="293">
        <f t="shared" si="15"/>
        <v>0</v>
      </c>
      <c r="AR137" s="285"/>
      <c r="AS137" s="285"/>
      <c r="AT137" s="285"/>
      <c r="AU137" s="285"/>
      <c r="AV137" s="285"/>
      <c r="AW137" s="285"/>
      <c r="AX137" s="285"/>
      <c r="AY137" s="285"/>
      <c r="AZ137" s="285"/>
      <c r="BA137" s="285"/>
      <c r="BB137" s="285"/>
      <c r="BC137" s="285"/>
    </row>
    <row r="138" spans="1:55" s="281" customFormat="1" ht="18" hidden="1" customHeight="1" outlineLevel="1">
      <c r="A138" s="286" t="s">
        <v>214</v>
      </c>
      <c r="B138" s="1089" t="s">
        <v>215</v>
      </c>
      <c r="C138" s="1090"/>
      <c r="D138" s="287" t="s">
        <v>134</v>
      </c>
      <c r="E138" s="288"/>
      <c r="F138" s="288"/>
      <c r="G138" s="288"/>
      <c r="H138" s="289"/>
      <c r="I138" s="288"/>
      <c r="J138" s="288"/>
      <c r="K138" s="288"/>
      <c r="L138" s="289">
        <f t="shared" si="5"/>
        <v>0</v>
      </c>
      <c r="M138" s="289">
        <f t="shared" si="6"/>
        <v>0</v>
      </c>
      <c r="N138" s="288"/>
      <c r="O138" s="288"/>
      <c r="P138" s="288"/>
      <c r="Q138" s="289">
        <f t="shared" si="7"/>
        <v>0</v>
      </c>
      <c r="R138" s="289">
        <f t="shared" si="8"/>
        <v>0</v>
      </c>
      <c r="S138" s="288"/>
      <c r="T138" s="288"/>
      <c r="U138" s="288"/>
      <c r="V138" s="289">
        <f t="shared" si="9"/>
        <v>0</v>
      </c>
      <c r="W138" s="289">
        <f t="shared" si="10"/>
        <v>0</v>
      </c>
      <c r="X138" s="289">
        <f t="shared" si="11"/>
        <v>0</v>
      </c>
      <c r="Y138" s="290"/>
      <c r="Z138" s="291"/>
      <c r="AA138" s="272"/>
      <c r="AB138" s="87">
        <f>X138-[1]лаз!$X138</f>
        <v>0</v>
      </c>
      <c r="AE138" s="289"/>
      <c r="AF138" s="290"/>
      <c r="AG138" s="291"/>
      <c r="AH138" s="282"/>
      <c r="AI138" s="292">
        <f t="shared" si="12"/>
        <v>0</v>
      </c>
      <c r="AJ138" s="293">
        <f t="shared" si="13"/>
        <v>0</v>
      </c>
      <c r="AL138" s="289"/>
      <c r="AM138" s="290"/>
      <c r="AN138" s="291"/>
      <c r="AO138" s="282"/>
      <c r="AP138" s="289">
        <f t="shared" si="14"/>
        <v>0</v>
      </c>
      <c r="AQ138" s="293">
        <f t="shared" si="15"/>
        <v>0</v>
      </c>
      <c r="AR138" s="285"/>
      <c r="AS138" s="285"/>
      <c r="AT138" s="285"/>
      <c r="AU138" s="285"/>
      <c r="AV138" s="285"/>
      <c r="AW138" s="285"/>
      <c r="AX138" s="285"/>
      <c r="AY138" s="285"/>
      <c r="AZ138" s="285"/>
      <c r="BA138" s="285"/>
      <c r="BB138" s="285"/>
      <c r="BC138" s="285"/>
    </row>
    <row r="139" spans="1:55" s="281" customFormat="1" ht="18" hidden="1" customHeight="1" outlineLevel="1">
      <c r="A139" s="286" t="s">
        <v>216</v>
      </c>
      <c r="B139" s="1089" t="s">
        <v>217</v>
      </c>
      <c r="C139" s="1090"/>
      <c r="D139" s="287" t="s">
        <v>134</v>
      </c>
      <c r="E139" s="288"/>
      <c r="F139" s="288"/>
      <c r="G139" s="288"/>
      <c r="H139" s="289"/>
      <c r="I139" s="288"/>
      <c r="J139" s="288"/>
      <c r="K139" s="288"/>
      <c r="L139" s="289">
        <f t="shared" si="5"/>
        <v>0</v>
      </c>
      <c r="M139" s="289">
        <f t="shared" si="6"/>
        <v>0</v>
      </c>
      <c r="N139" s="288"/>
      <c r="O139" s="288"/>
      <c r="P139" s="288"/>
      <c r="Q139" s="289">
        <f t="shared" si="7"/>
        <v>0</v>
      </c>
      <c r="R139" s="289">
        <f t="shared" si="8"/>
        <v>0</v>
      </c>
      <c r="S139" s="288"/>
      <c r="T139" s="288"/>
      <c r="U139" s="288"/>
      <c r="V139" s="289">
        <f t="shared" si="9"/>
        <v>0</v>
      </c>
      <c r="W139" s="289">
        <f t="shared" si="10"/>
        <v>0</v>
      </c>
      <c r="X139" s="289">
        <f t="shared" si="11"/>
        <v>0</v>
      </c>
      <c r="Y139" s="290"/>
      <c r="Z139" s="291"/>
      <c r="AA139" s="272"/>
      <c r="AB139" s="87">
        <f>X139-[1]лаз!$X139</f>
        <v>0</v>
      </c>
      <c r="AE139" s="289"/>
      <c r="AF139" s="290"/>
      <c r="AG139" s="291"/>
      <c r="AH139" s="282"/>
      <c r="AI139" s="292">
        <f t="shared" si="12"/>
        <v>0</v>
      </c>
      <c r="AJ139" s="293">
        <f t="shared" si="13"/>
        <v>0</v>
      </c>
      <c r="AL139" s="289"/>
      <c r="AM139" s="290"/>
      <c r="AN139" s="291"/>
      <c r="AO139" s="282"/>
      <c r="AP139" s="289">
        <f t="shared" si="14"/>
        <v>0</v>
      </c>
      <c r="AQ139" s="293">
        <f t="shared" si="15"/>
        <v>0</v>
      </c>
      <c r="AR139" s="285"/>
      <c r="AS139" s="285"/>
      <c r="AT139" s="285"/>
      <c r="AU139" s="285"/>
      <c r="AV139" s="285"/>
      <c r="AW139" s="285"/>
      <c r="AX139" s="285"/>
      <c r="AY139" s="285"/>
      <c r="AZ139" s="285"/>
      <c r="BA139" s="285"/>
      <c r="BB139" s="285"/>
      <c r="BC139" s="285"/>
    </row>
    <row r="140" spans="1:55" s="281" customFormat="1" ht="18" hidden="1" customHeight="1" outlineLevel="1">
      <c r="A140" s="286" t="s">
        <v>218</v>
      </c>
      <c r="B140" s="1089" t="s">
        <v>219</v>
      </c>
      <c r="C140" s="1090"/>
      <c r="D140" s="287" t="s">
        <v>134</v>
      </c>
      <c r="E140" s="288"/>
      <c r="F140" s="288"/>
      <c r="G140" s="288"/>
      <c r="H140" s="289"/>
      <c r="I140" s="288"/>
      <c r="J140" s="288"/>
      <c r="K140" s="288"/>
      <c r="L140" s="289">
        <f t="shared" si="5"/>
        <v>0</v>
      </c>
      <c r="M140" s="289">
        <f t="shared" si="6"/>
        <v>0</v>
      </c>
      <c r="N140" s="288"/>
      <c r="O140" s="288"/>
      <c r="P140" s="288"/>
      <c r="Q140" s="289">
        <f t="shared" si="7"/>
        <v>0</v>
      </c>
      <c r="R140" s="289">
        <f t="shared" si="8"/>
        <v>0</v>
      </c>
      <c r="S140" s="288"/>
      <c r="T140" s="288"/>
      <c r="U140" s="288"/>
      <c r="V140" s="289">
        <f t="shared" si="9"/>
        <v>0</v>
      </c>
      <c r="W140" s="289">
        <f t="shared" si="10"/>
        <v>0</v>
      </c>
      <c r="X140" s="289">
        <f t="shared" si="11"/>
        <v>0</v>
      </c>
      <c r="Y140" s="290"/>
      <c r="Z140" s="291"/>
      <c r="AA140" s="272"/>
      <c r="AB140" s="87">
        <f>X140-[1]лаз!$X140</f>
        <v>0</v>
      </c>
      <c r="AE140" s="289"/>
      <c r="AF140" s="290"/>
      <c r="AG140" s="291"/>
      <c r="AH140" s="282"/>
      <c r="AI140" s="292">
        <f t="shared" si="12"/>
        <v>0</v>
      </c>
      <c r="AJ140" s="293">
        <f t="shared" si="13"/>
        <v>0</v>
      </c>
      <c r="AL140" s="289"/>
      <c r="AM140" s="290"/>
      <c r="AN140" s="291"/>
      <c r="AO140" s="282"/>
      <c r="AP140" s="289">
        <f t="shared" si="14"/>
        <v>0</v>
      </c>
      <c r="AQ140" s="293">
        <f t="shared" si="15"/>
        <v>0</v>
      </c>
      <c r="AR140" s="285"/>
      <c r="AS140" s="285"/>
      <c r="AT140" s="285"/>
      <c r="AU140" s="285"/>
      <c r="AV140" s="285"/>
      <c r="AW140" s="285"/>
      <c r="AX140" s="285"/>
      <c r="AY140" s="285"/>
      <c r="AZ140" s="285"/>
      <c r="BA140" s="285"/>
      <c r="BB140" s="285"/>
      <c r="BC140" s="285"/>
    </row>
    <row r="141" spans="1:55" s="282" customFormat="1" ht="18" customHeight="1">
      <c r="A141" s="356">
        <v>12</v>
      </c>
      <c r="B141" s="1075" t="s">
        <v>220</v>
      </c>
      <c r="C141" s="1076"/>
      <c r="D141" s="295" t="s">
        <v>134</v>
      </c>
      <c r="E141" s="296">
        <f t="shared" ref="E141:K141" si="30">E142+E143+E147+E150+E151+E152+E156+E157+E165+E173+E174+E175+E176+E177</f>
        <v>3.5</v>
      </c>
      <c r="F141" s="296">
        <f t="shared" si="30"/>
        <v>3.5</v>
      </c>
      <c r="G141" s="296">
        <f t="shared" si="30"/>
        <v>30.714999999999996</v>
      </c>
      <c r="H141" s="297">
        <f t="shared" si="30"/>
        <v>37.715000000000003</v>
      </c>
      <c r="I141" s="296">
        <f t="shared" si="30"/>
        <v>12.238333333333332</v>
      </c>
      <c r="J141" s="296">
        <f t="shared" si="30"/>
        <v>12.238333333333332</v>
      </c>
      <c r="K141" s="296">
        <f t="shared" si="30"/>
        <v>13.238333333333333</v>
      </c>
      <c r="L141" s="297">
        <f t="shared" si="5"/>
        <v>37.714999999999996</v>
      </c>
      <c r="M141" s="297">
        <f t="shared" si="6"/>
        <v>75.430000000000007</v>
      </c>
      <c r="N141" s="296">
        <f>N142+N143+N147+N150+N151+N152+N156+N157+N165+N173+N174+N175+N176+N177</f>
        <v>12.238333333333332</v>
      </c>
      <c r="O141" s="296">
        <f>O142+O143+O147+O150+O151+O152+O156+O157+O165+O173+O174+O175+O176+O177</f>
        <v>12.238333333333332</v>
      </c>
      <c r="P141" s="296">
        <f>P142+P143+P147+P150+P151+P152+P156+P157+P165+P173+P174+P175+P176+P177</f>
        <v>13.238333333333333</v>
      </c>
      <c r="Q141" s="297">
        <f t="shared" si="7"/>
        <v>37.714999999999996</v>
      </c>
      <c r="R141" s="297">
        <f t="shared" si="8"/>
        <v>113.14500000000001</v>
      </c>
      <c r="S141" s="296">
        <f>S142+S143+S147+S150+S151+S152+S156+S157+S165+S173+S174+S175+S176+S177</f>
        <v>12.238333333333332</v>
      </c>
      <c r="T141" s="296">
        <f>T142+T143+T147+T150+T151+T152+T156+T157+T165+T173+T174+T175+T176+T177</f>
        <v>12.238333333333332</v>
      </c>
      <c r="U141" s="296">
        <f>U142+U143+U147+U150+U151+U152+U156+U157+U165+U173+U174+U175+U176+U177</f>
        <v>13.238333333333333</v>
      </c>
      <c r="V141" s="297">
        <f t="shared" si="9"/>
        <v>37.714999999999996</v>
      </c>
      <c r="W141" s="297">
        <f t="shared" si="10"/>
        <v>75.429999999999993</v>
      </c>
      <c r="X141" s="297">
        <f t="shared" si="11"/>
        <v>150.86000000000001</v>
      </c>
      <c r="Y141" s="227">
        <f>IF(X$19=0,,X141/X$19)</f>
        <v>1.1022516298871958E-2</v>
      </c>
      <c r="Z141" s="280">
        <f>IF(X$243=0,,X141/X$243*100)</f>
        <v>10.152093723419796</v>
      </c>
      <c r="AA141" s="272"/>
      <c r="AB141" s="87">
        <f>X141-[1]лаз!$X205</f>
        <v>0</v>
      </c>
      <c r="AE141" s="297"/>
      <c r="AF141" s="227">
        <f>IF(AE$19=0,,AE141/AE$19)</f>
        <v>0</v>
      </c>
      <c r="AG141" s="280">
        <f>IF(AE$243=0,,AE141/AE$243*100)</f>
        <v>0</v>
      </c>
      <c r="AI141" s="298">
        <f t="shared" si="12"/>
        <v>150.86000000000001</v>
      </c>
      <c r="AJ141" s="231">
        <f t="shared" si="13"/>
        <v>0</v>
      </c>
      <c r="AL141" s="297"/>
      <c r="AM141" s="227">
        <f>IF(AL$19=0,,AL141/AL$19)</f>
        <v>0</v>
      </c>
      <c r="AN141" s="280">
        <f>IF(AL$243=0,,AL141/AL$243*100)</f>
        <v>0</v>
      </c>
      <c r="AP141" s="297">
        <f t="shared" si="14"/>
        <v>150.86000000000001</v>
      </c>
      <c r="AQ141" s="231">
        <f t="shared" si="15"/>
        <v>0</v>
      </c>
      <c r="AR141" s="299"/>
      <c r="AS141" s="299"/>
      <c r="AT141" s="299"/>
      <c r="AU141" s="299"/>
      <c r="AV141" s="299"/>
      <c r="AW141" s="299"/>
      <c r="AX141" s="299"/>
      <c r="AY141" s="299"/>
      <c r="AZ141" s="299"/>
      <c r="BA141" s="299"/>
      <c r="BB141" s="299"/>
      <c r="BC141" s="299"/>
    </row>
    <row r="142" spans="1:55" s="282" customFormat="1" ht="18" customHeight="1" outlineLevel="1">
      <c r="A142" s="327" t="s">
        <v>221</v>
      </c>
      <c r="B142" s="1087" t="s">
        <v>222</v>
      </c>
      <c r="C142" s="1088"/>
      <c r="D142" s="328" t="s">
        <v>134</v>
      </c>
      <c r="E142" s="329"/>
      <c r="F142" s="329"/>
      <c r="G142" s="329"/>
      <c r="H142" s="330"/>
      <c r="I142" s="329"/>
      <c r="J142" s="329"/>
      <c r="K142" s="329"/>
      <c r="L142" s="330">
        <f t="shared" si="5"/>
        <v>0</v>
      </c>
      <c r="M142" s="330">
        <f t="shared" si="6"/>
        <v>0</v>
      </c>
      <c r="N142" s="329"/>
      <c r="O142" s="329"/>
      <c r="P142" s="329"/>
      <c r="Q142" s="330">
        <f t="shared" si="7"/>
        <v>0</v>
      </c>
      <c r="R142" s="330">
        <f t="shared" si="8"/>
        <v>0</v>
      </c>
      <c r="S142" s="329"/>
      <c r="T142" s="329"/>
      <c r="U142" s="329"/>
      <c r="V142" s="330">
        <f t="shared" si="9"/>
        <v>0</v>
      </c>
      <c r="W142" s="330">
        <f t="shared" si="10"/>
        <v>0</v>
      </c>
      <c r="X142" s="330">
        <f t="shared" si="11"/>
        <v>0</v>
      </c>
      <c r="Y142" s="353"/>
      <c r="Z142" s="354"/>
      <c r="AA142" s="272"/>
      <c r="AB142" s="87">
        <f>X142-[1]лаз!$X206</f>
        <v>0</v>
      </c>
      <c r="AE142" s="330"/>
      <c r="AF142" s="353"/>
      <c r="AG142" s="354"/>
      <c r="AI142" s="333">
        <f t="shared" si="12"/>
        <v>0</v>
      </c>
      <c r="AJ142" s="355">
        <f t="shared" si="13"/>
        <v>0</v>
      </c>
      <c r="AL142" s="330"/>
      <c r="AM142" s="353"/>
      <c r="AN142" s="354"/>
      <c r="AP142" s="330">
        <f t="shared" si="14"/>
        <v>0</v>
      </c>
      <c r="AQ142" s="355">
        <f t="shared" si="15"/>
        <v>0</v>
      </c>
      <c r="AR142" s="299"/>
      <c r="AS142" s="299"/>
      <c r="AT142" s="299"/>
      <c r="AU142" s="299"/>
      <c r="AV142" s="299"/>
      <c r="AW142" s="299"/>
      <c r="AX142" s="299"/>
      <c r="AY142" s="299"/>
      <c r="AZ142" s="299"/>
      <c r="BA142" s="299"/>
      <c r="BB142" s="299"/>
      <c r="BC142" s="299"/>
    </row>
    <row r="143" spans="1:55" s="282" customFormat="1" ht="18" customHeight="1" outlineLevel="1">
      <c r="A143" s="327" t="s">
        <v>223</v>
      </c>
      <c r="B143" s="1081" t="s">
        <v>224</v>
      </c>
      <c r="C143" s="1082"/>
      <c r="D143" s="300" t="s">
        <v>134</v>
      </c>
      <c r="E143" s="357">
        <f t="shared" ref="E143:K143" si="31">E144+E145+E146</f>
        <v>3.5</v>
      </c>
      <c r="F143" s="357">
        <f t="shared" si="31"/>
        <v>3.5</v>
      </c>
      <c r="G143" s="357">
        <f t="shared" si="31"/>
        <v>25.04</v>
      </c>
      <c r="H143" s="302">
        <f t="shared" si="31"/>
        <v>32.04</v>
      </c>
      <c r="I143" s="357">
        <f t="shared" si="31"/>
        <v>10.68</v>
      </c>
      <c r="J143" s="357">
        <f t="shared" si="31"/>
        <v>10.68</v>
      </c>
      <c r="K143" s="357">
        <f t="shared" si="31"/>
        <v>10.68</v>
      </c>
      <c r="L143" s="302">
        <f t="shared" si="5"/>
        <v>32.04</v>
      </c>
      <c r="M143" s="302">
        <f t="shared" si="6"/>
        <v>64.08</v>
      </c>
      <c r="N143" s="357">
        <f>N144+N145+N146</f>
        <v>10.68</v>
      </c>
      <c r="O143" s="357">
        <f>O144+O145+O146</f>
        <v>10.68</v>
      </c>
      <c r="P143" s="357">
        <f>P144+P145+P146</f>
        <v>10.68</v>
      </c>
      <c r="Q143" s="302">
        <f t="shared" si="7"/>
        <v>32.04</v>
      </c>
      <c r="R143" s="302">
        <f t="shared" si="8"/>
        <v>96.12</v>
      </c>
      <c r="S143" s="357">
        <f>S144+S145+S146</f>
        <v>10.68</v>
      </c>
      <c r="T143" s="357">
        <f>T144+T145+T146</f>
        <v>10.68</v>
      </c>
      <c r="U143" s="357">
        <f>U144+U145+U146</f>
        <v>10.68</v>
      </c>
      <c r="V143" s="302">
        <f t="shared" si="9"/>
        <v>32.04</v>
      </c>
      <c r="W143" s="302">
        <f t="shared" si="10"/>
        <v>64.08</v>
      </c>
      <c r="X143" s="302">
        <f t="shared" si="11"/>
        <v>128.16</v>
      </c>
      <c r="Y143" s="303"/>
      <c r="Z143" s="304"/>
      <c r="AA143" s="272"/>
      <c r="AB143" s="87">
        <f>X143-[1]лаз!$X207</f>
        <v>0</v>
      </c>
      <c r="AE143" s="302"/>
      <c r="AF143" s="303"/>
      <c r="AG143" s="304"/>
      <c r="AI143" s="306">
        <f t="shared" si="12"/>
        <v>128.16</v>
      </c>
      <c r="AJ143" s="307">
        <f t="shared" si="13"/>
        <v>0</v>
      </c>
      <c r="AL143" s="302"/>
      <c r="AM143" s="303"/>
      <c r="AN143" s="304"/>
      <c r="AP143" s="302">
        <f t="shared" si="14"/>
        <v>128.16</v>
      </c>
      <c r="AQ143" s="307">
        <f t="shared" si="15"/>
        <v>0</v>
      </c>
      <c r="AR143" s="299"/>
      <c r="AS143" s="299"/>
      <c r="AT143" s="299"/>
      <c r="AU143" s="299"/>
      <c r="AV143" s="299"/>
      <c r="AW143" s="299"/>
      <c r="AX143" s="299"/>
      <c r="AY143" s="299"/>
      <c r="AZ143" s="299"/>
      <c r="BA143" s="299"/>
      <c r="BB143" s="299"/>
      <c r="BC143" s="299"/>
    </row>
    <row r="144" spans="1:55" s="282" customFormat="1" ht="18" customHeight="1" outlineLevel="1">
      <c r="A144" s="327" t="s">
        <v>225</v>
      </c>
      <c r="B144" s="1091" t="s">
        <v>226</v>
      </c>
      <c r="C144" s="1092"/>
      <c r="D144" s="328" t="s">
        <v>134</v>
      </c>
      <c r="E144" s="329">
        <v>3.5</v>
      </c>
      <c r="F144" s="329">
        <v>3.5</v>
      </c>
      <c r="G144" s="329">
        <f t="shared" ref="G144:G146" si="32">H144-E144-F144</f>
        <v>25.04</v>
      </c>
      <c r="H144" s="330">
        <f>[1]лаз!H208</f>
        <v>32.04</v>
      </c>
      <c r="I144" s="329">
        <f>[1]лаз!I208</f>
        <v>10.68</v>
      </c>
      <c r="J144" s="329">
        <f>[1]лаз!J208</f>
        <v>10.68</v>
      </c>
      <c r="K144" s="329">
        <f>[1]лаз!K208</f>
        <v>10.68</v>
      </c>
      <c r="L144" s="330">
        <f t="shared" si="5"/>
        <v>32.04</v>
      </c>
      <c r="M144" s="330">
        <f t="shared" si="6"/>
        <v>64.08</v>
      </c>
      <c r="N144" s="329">
        <f>[1]лаз!N208</f>
        <v>10.68</v>
      </c>
      <c r="O144" s="329">
        <f>[1]лаз!O208</f>
        <v>10.68</v>
      </c>
      <c r="P144" s="329">
        <f>[1]лаз!P208</f>
        <v>10.68</v>
      </c>
      <c r="Q144" s="330">
        <f t="shared" si="7"/>
        <v>32.04</v>
      </c>
      <c r="R144" s="330">
        <f t="shared" si="8"/>
        <v>96.12</v>
      </c>
      <c r="S144" s="329">
        <f>[1]лаз!S208</f>
        <v>10.68</v>
      </c>
      <c r="T144" s="329">
        <f>[1]лаз!T208</f>
        <v>10.68</v>
      </c>
      <c r="U144" s="329">
        <f>[1]лаз!U208</f>
        <v>10.68</v>
      </c>
      <c r="V144" s="330">
        <f t="shared" si="9"/>
        <v>32.04</v>
      </c>
      <c r="W144" s="330">
        <f t="shared" si="10"/>
        <v>64.08</v>
      </c>
      <c r="X144" s="330">
        <f t="shared" si="11"/>
        <v>128.16</v>
      </c>
      <c r="Y144" s="353"/>
      <c r="Z144" s="354"/>
      <c r="AA144" s="272"/>
      <c r="AB144" s="87">
        <f>X144-[1]лаз!$X208</f>
        <v>0</v>
      </c>
      <c r="AE144" s="330"/>
      <c r="AF144" s="353"/>
      <c r="AG144" s="354"/>
      <c r="AI144" s="333">
        <f t="shared" si="12"/>
        <v>128.16</v>
      </c>
      <c r="AJ144" s="355">
        <f t="shared" si="13"/>
        <v>0</v>
      </c>
      <c r="AL144" s="330"/>
      <c r="AM144" s="353"/>
      <c r="AN144" s="354"/>
      <c r="AP144" s="330">
        <f t="shared" si="14"/>
        <v>128.16</v>
      </c>
      <c r="AQ144" s="355">
        <f t="shared" si="15"/>
        <v>0</v>
      </c>
      <c r="AR144" s="299"/>
      <c r="AS144" s="299"/>
      <c r="AT144" s="299"/>
      <c r="AU144" s="299"/>
      <c r="AV144" s="299"/>
      <c r="AW144" s="299"/>
      <c r="AX144" s="299"/>
      <c r="AY144" s="299"/>
      <c r="AZ144" s="299"/>
      <c r="BA144" s="299"/>
      <c r="BB144" s="299"/>
      <c r="BC144" s="299"/>
    </row>
    <row r="145" spans="1:55" s="282" customFormat="1" ht="18" customHeight="1" outlineLevel="1">
      <c r="A145" s="327" t="s">
        <v>227</v>
      </c>
      <c r="B145" s="1091" t="s">
        <v>228</v>
      </c>
      <c r="C145" s="1092"/>
      <c r="D145" s="328" t="s">
        <v>134</v>
      </c>
      <c r="E145" s="329">
        <f>[1]лаз!E209</f>
        <v>0</v>
      </c>
      <c r="F145" s="329">
        <f>[1]лаз!F209</f>
        <v>0</v>
      </c>
      <c r="G145" s="329">
        <f t="shared" si="32"/>
        <v>0</v>
      </c>
      <c r="H145" s="330">
        <f>[1]лаз!H209</f>
        <v>0</v>
      </c>
      <c r="I145" s="329">
        <f>[1]лаз!I209</f>
        <v>0</v>
      </c>
      <c r="J145" s="329">
        <f>[1]лаз!J209</f>
        <v>0</v>
      </c>
      <c r="K145" s="329">
        <f>[1]лаз!K209</f>
        <v>0</v>
      </c>
      <c r="L145" s="330">
        <f t="shared" si="5"/>
        <v>0</v>
      </c>
      <c r="M145" s="330">
        <f t="shared" si="6"/>
        <v>0</v>
      </c>
      <c r="N145" s="329">
        <f>[1]лаз!N209</f>
        <v>0</v>
      </c>
      <c r="O145" s="329">
        <f>[1]лаз!O209</f>
        <v>0</v>
      </c>
      <c r="P145" s="329">
        <f>[1]лаз!P209</f>
        <v>0</v>
      </c>
      <c r="Q145" s="330">
        <f t="shared" si="7"/>
        <v>0</v>
      </c>
      <c r="R145" s="330">
        <f t="shared" si="8"/>
        <v>0</v>
      </c>
      <c r="S145" s="329">
        <f>[1]лаз!S209</f>
        <v>0</v>
      </c>
      <c r="T145" s="329">
        <f>[1]лаз!T209</f>
        <v>0</v>
      </c>
      <c r="U145" s="329">
        <f>[1]лаз!U209</f>
        <v>0</v>
      </c>
      <c r="V145" s="330">
        <f t="shared" si="9"/>
        <v>0</v>
      </c>
      <c r="W145" s="330">
        <f t="shared" si="10"/>
        <v>0</v>
      </c>
      <c r="X145" s="330">
        <f t="shared" si="11"/>
        <v>0</v>
      </c>
      <c r="Y145" s="353"/>
      <c r="Z145" s="354"/>
      <c r="AA145" s="272"/>
      <c r="AB145" s="87">
        <f>X145-[1]лаз!$X209</f>
        <v>0</v>
      </c>
      <c r="AE145" s="330"/>
      <c r="AF145" s="353"/>
      <c r="AG145" s="354"/>
      <c r="AI145" s="333">
        <f t="shared" si="12"/>
        <v>0</v>
      </c>
      <c r="AJ145" s="355">
        <f t="shared" si="13"/>
        <v>0</v>
      </c>
      <c r="AL145" s="330"/>
      <c r="AM145" s="353"/>
      <c r="AN145" s="354"/>
      <c r="AP145" s="330">
        <f t="shared" si="14"/>
        <v>0</v>
      </c>
      <c r="AQ145" s="355">
        <f t="shared" si="15"/>
        <v>0</v>
      </c>
      <c r="AR145" s="299"/>
      <c r="AS145" s="299"/>
      <c r="AT145" s="299"/>
      <c r="AU145" s="299"/>
      <c r="AV145" s="299"/>
      <c r="AW145" s="299"/>
      <c r="AX145" s="299"/>
      <c r="AY145" s="299"/>
      <c r="AZ145" s="299"/>
      <c r="BA145" s="299"/>
      <c r="BB145" s="299"/>
      <c r="BC145" s="299"/>
    </row>
    <row r="146" spans="1:55" s="282" customFormat="1" ht="18" customHeight="1" outlineLevel="1">
      <c r="A146" s="327" t="s">
        <v>229</v>
      </c>
      <c r="B146" s="1091" t="s">
        <v>230</v>
      </c>
      <c r="C146" s="1092"/>
      <c r="D146" s="328" t="s">
        <v>134</v>
      </c>
      <c r="E146" s="329">
        <f>[1]лаз!E210</f>
        <v>0</v>
      </c>
      <c r="F146" s="329">
        <f>[1]лаз!F210</f>
        <v>0</v>
      </c>
      <c r="G146" s="329">
        <f t="shared" si="32"/>
        <v>0</v>
      </c>
      <c r="H146" s="330">
        <f>[1]лаз!H210</f>
        <v>0</v>
      </c>
      <c r="I146" s="329">
        <f>[1]лаз!I210</f>
        <v>0</v>
      </c>
      <c r="J146" s="329">
        <f>[1]лаз!J210</f>
        <v>0</v>
      </c>
      <c r="K146" s="329">
        <f>[1]лаз!K210</f>
        <v>0</v>
      </c>
      <c r="L146" s="330">
        <f t="shared" si="5"/>
        <v>0</v>
      </c>
      <c r="M146" s="330">
        <f t="shared" si="6"/>
        <v>0</v>
      </c>
      <c r="N146" s="329">
        <f>[1]лаз!N210</f>
        <v>0</v>
      </c>
      <c r="O146" s="329">
        <f>[1]лаз!O210</f>
        <v>0</v>
      </c>
      <c r="P146" s="329">
        <f>[1]лаз!P210</f>
        <v>0</v>
      </c>
      <c r="Q146" s="330">
        <f t="shared" si="7"/>
        <v>0</v>
      </c>
      <c r="R146" s="330">
        <f t="shared" si="8"/>
        <v>0</v>
      </c>
      <c r="S146" s="329">
        <f>[1]лаз!S210</f>
        <v>0</v>
      </c>
      <c r="T146" s="329">
        <f>[1]лаз!T210</f>
        <v>0</v>
      </c>
      <c r="U146" s="329">
        <f>[1]лаз!U210</f>
        <v>0</v>
      </c>
      <c r="V146" s="330">
        <f t="shared" si="9"/>
        <v>0</v>
      </c>
      <c r="W146" s="330">
        <f t="shared" si="10"/>
        <v>0</v>
      </c>
      <c r="X146" s="330">
        <f t="shared" si="11"/>
        <v>0</v>
      </c>
      <c r="Y146" s="353"/>
      <c r="Z146" s="354"/>
      <c r="AA146" s="272"/>
      <c r="AB146" s="87">
        <f>X146-[1]лаз!$X210</f>
        <v>0</v>
      </c>
      <c r="AE146" s="330"/>
      <c r="AF146" s="353"/>
      <c r="AG146" s="354"/>
      <c r="AI146" s="333">
        <f t="shared" si="12"/>
        <v>0</v>
      </c>
      <c r="AJ146" s="355">
        <f t="shared" si="13"/>
        <v>0</v>
      </c>
      <c r="AL146" s="330"/>
      <c r="AM146" s="353"/>
      <c r="AN146" s="354"/>
      <c r="AP146" s="330">
        <f t="shared" si="14"/>
        <v>0</v>
      </c>
      <c r="AQ146" s="355">
        <f t="shared" si="15"/>
        <v>0</v>
      </c>
      <c r="AR146" s="299"/>
      <c r="AS146" s="299"/>
      <c r="AT146" s="299"/>
      <c r="AU146" s="299"/>
      <c r="AV146" s="299"/>
      <c r="AW146" s="299"/>
      <c r="AX146" s="299"/>
      <c r="AY146" s="299"/>
      <c r="AZ146" s="299"/>
      <c r="BA146" s="299"/>
      <c r="BB146" s="299"/>
      <c r="BC146" s="299"/>
    </row>
    <row r="147" spans="1:55" s="282" customFormat="1" ht="18" hidden="1" customHeight="1" outlineLevel="1">
      <c r="A147" s="327" t="s">
        <v>231</v>
      </c>
      <c r="B147" s="1093" t="s">
        <v>232</v>
      </c>
      <c r="C147" s="1094"/>
      <c r="D147" s="358" t="s">
        <v>134</v>
      </c>
      <c r="E147" s="357">
        <f t="shared" ref="E147:K147" si="33">E148+E149</f>
        <v>0</v>
      </c>
      <c r="F147" s="357">
        <f t="shared" si="33"/>
        <v>0</v>
      </c>
      <c r="G147" s="357">
        <f t="shared" si="33"/>
        <v>0</v>
      </c>
      <c r="H147" s="359">
        <f t="shared" si="33"/>
        <v>0</v>
      </c>
      <c r="I147" s="357">
        <f t="shared" si="33"/>
        <v>0</v>
      </c>
      <c r="J147" s="357">
        <f t="shared" si="33"/>
        <v>0</v>
      </c>
      <c r="K147" s="357">
        <f t="shared" si="33"/>
        <v>0</v>
      </c>
      <c r="L147" s="359">
        <f t="shared" si="5"/>
        <v>0</v>
      </c>
      <c r="M147" s="359">
        <f t="shared" si="6"/>
        <v>0</v>
      </c>
      <c r="N147" s="357">
        <f>N148+N149</f>
        <v>0</v>
      </c>
      <c r="O147" s="357">
        <f>O148+O149</f>
        <v>0</v>
      </c>
      <c r="P147" s="357">
        <f>P148+P149</f>
        <v>0</v>
      </c>
      <c r="Q147" s="359">
        <f t="shared" si="7"/>
        <v>0</v>
      </c>
      <c r="R147" s="359">
        <f t="shared" si="8"/>
        <v>0</v>
      </c>
      <c r="S147" s="357">
        <f>S148+S149</f>
        <v>0</v>
      </c>
      <c r="T147" s="357">
        <f>T148+T149</f>
        <v>0</v>
      </c>
      <c r="U147" s="357">
        <f>U148+U149</f>
        <v>0</v>
      </c>
      <c r="V147" s="359">
        <f t="shared" si="9"/>
        <v>0</v>
      </c>
      <c r="W147" s="359">
        <f t="shared" si="10"/>
        <v>0</v>
      </c>
      <c r="X147" s="359">
        <f t="shared" si="11"/>
        <v>0</v>
      </c>
      <c r="Y147" s="360"/>
      <c r="Z147" s="361"/>
      <c r="AA147" s="272"/>
      <c r="AB147" s="87">
        <f>X147-[1]лаз!$X211</f>
        <v>0</v>
      </c>
      <c r="AD147" s="305"/>
      <c r="AE147" s="359"/>
      <c r="AF147" s="360"/>
      <c r="AG147" s="361"/>
      <c r="AI147" s="362">
        <f t="shared" si="12"/>
        <v>0</v>
      </c>
      <c r="AJ147" s="363">
        <f t="shared" si="13"/>
        <v>0</v>
      </c>
      <c r="AK147" s="305"/>
      <c r="AL147" s="359"/>
      <c r="AM147" s="360"/>
      <c r="AN147" s="361"/>
      <c r="AP147" s="359">
        <f t="shared" si="14"/>
        <v>0</v>
      </c>
      <c r="AQ147" s="363">
        <f t="shared" si="15"/>
        <v>0</v>
      </c>
      <c r="AR147" s="299"/>
      <c r="AS147" s="299"/>
      <c r="AT147" s="299"/>
      <c r="AU147" s="299"/>
      <c r="AV147" s="299"/>
      <c r="AW147" s="299"/>
      <c r="AX147" s="299"/>
      <c r="AY147" s="299"/>
      <c r="AZ147" s="299"/>
      <c r="BA147" s="299"/>
      <c r="BB147" s="299"/>
      <c r="BC147" s="299"/>
    </row>
    <row r="148" spans="1:55" s="282" customFormat="1" ht="18" hidden="1" customHeight="1" outlineLevel="1">
      <c r="A148" s="327" t="s">
        <v>233</v>
      </c>
      <c r="B148" s="1091"/>
      <c r="C148" s="1092"/>
      <c r="D148" s="364" t="s">
        <v>134</v>
      </c>
      <c r="E148" s="329"/>
      <c r="F148" s="329"/>
      <c r="G148" s="329"/>
      <c r="H148" s="330"/>
      <c r="I148" s="329"/>
      <c r="J148" s="329"/>
      <c r="K148" s="329"/>
      <c r="L148" s="330">
        <f t="shared" si="5"/>
        <v>0</v>
      </c>
      <c r="M148" s="330">
        <f t="shared" si="6"/>
        <v>0</v>
      </c>
      <c r="N148" s="329"/>
      <c r="O148" s="329"/>
      <c r="P148" s="329"/>
      <c r="Q148" s="330">
        <f t="shared" si="7"/>
        <v>0</v>
      </c>
      <c r="R148" s="330">
        <f t="shared" si="8"/>
        <v>0</v>
      </c>
      <c r="S148" s="329"/>
      <c r="T148" s="329"/>
      <c r="U148" s="329"/>
      <c r="V148" s="330">
        <f t="shared" si="9"/>
        <v>0</v>
      </c>
      <c r="W148" s="330">
        <f t="shared" si="10"/>
        <v>0</v>
      </c>
      <c r="X148" s="330">
        <f t="shared" si="11"/>
        <v>0</v>
      </c>
      <c r="Y148" s="353"/>
      <c r="Z148" s="354"/>
      <c r="AA148" s="272"/>
      <c r="AB148" s="87">
        <f>X148-[1]лаз!$X212</f>
        <v>0</v>
      </c>
      <c r="AD148" s="305"/>
      <c r="AE148" s="330"/>
      <c r="AF148" s="353"/>
      <c r="AG148" s="354"/>
      <c r="AI148" s="333">
        <f t="shared" si="12"/>
        <v>0</v>
      </c>
      <c r="AJ148" s="355">
        <f t="shared" si="13"/>
        <v>0</v>
      </c>
      <c r="AK148" s="305"/>
      <c r="AL148" s="330"/>
      <c r="AM148" s="353"/>
      <c r="AN148" s="354"/>
      <c r="AP148" s="330">
        <f t="shared" si="14"/>
        <v>0</v>
      </c>
      <c r="AQ148" s="355">
        <f t="shared" si="15"/>
        <v>0</v>
      </c>
      <c r="AR148" s="299"/>
      <c r="AS148" s="299"/>
      <c r="AT148" s="299"/>
      <c r="AU148" s="299"/>
      <c r="AV148" s="299"/>
      <c r="AW148" s="299"/>
      <c r="AX148" s="299"/>
      <c r="AY148" s="299"/>
      <c r="AZ148" s="299"/>
      <c r="BA148" s="299"/>
      <c r="BB148" s="299"/>
      <c r="BC148" s="299"/>
    </row>
    <row r="149" spans="1:55" s="282" customFormat="1" ht="18" hidden="1" customHeight="1" outlineLevel="1">
      <c r="A149" s="327" t="s">
        <v>234</v>
      </c>
      <c r="B149" s="1091" t="s">
        <v>235</v>
      </c>
      <c r="C149" s="1092"/>
      <c r="D149" s="364" t="s">
        <v>134</v>
      </c>
      <c r="E149" s="329"/>
      <c r="F149" s="329"/>
      <c r="G149" s="329"/>
      <c r="H149" s="330"/>
      <c r="I149" s="329"/>
      <c r="J149" s="329"/>
      <c r="K149" s="329"/>
      <c r="L149" s="330">
        <f t="shared" si="5"/>
        <v>0</v>
      </c>
      <c r="M149" s="330">
        <f t="shared" si="6"/>
        <v>0</v>
      </c>
      <c r="N149" s="329"/>
      <c r="O149" s="329"/>
      <c r="P149" s="329"/>
      <c r="Q149" s="330">
        <f t="shared" si="7"/>
        <v>0</v>
      </c>
      <c r="R149" s="330">
        <f t="shared" si="8"/>
        <v>0</v>
      </c>
      <c r="S149" s="329"/>
      <c r="T149" s="329"/>
      <c r="U149" s="329"/>
      <c r="V149" s="330">
        <f t="shared" si="9"/>
        <v>0</v>
      </c>
      <c r="W149" s="330">
        <f t="shared" si="10"/>
        <v>0</v>
      </c>
      <c r="X149" s="330">
        <f t="shared" si="11"/>
        <v>0</v>
      </c>
      <c r="Y149" s="353"/>
      <c r="Z149" s="354"/>
      <c r="AA149" s="272"/>
      <c r="AB149" s="87">
        <f>X149-[1]лаз!$X213</f>
        <v>0</v>
      </c>
      <c r="AD149" s="305"/>
      <c r="AE149" s="330"/>
      <c r="AF149" s="353"/>
      <c r="AG149" s="354"/>
      <c r="AI149" s="333">
        <f t="shared" si="12"/>
        <v>0</v>
      </c>
      <c r="AJ149" s="355">
        <f t="shared" si="13"/>
        <v>0</v>
      </c>
      <c r="AK149" s="305"/>
      <c r="AL149" s="330"/>
      <c r="AM149" s="353"/>
      <c r="AN149" s="354"/>
      <c r="AP149" s="330">
        <f t="shared" si="14"/>
        <v>0</v>
      </c>
      <c r="AQ149" s="355">
        <f t="shared" si="15"/>
        <v>0</v>
      </c>
      <c r="AR149" s="299"/>
      <c r="AS149" s="299"/>
      <c r="AT149" s="299"/>
      <c r="AU149" s="299"/>
      <c r="AV149" s="299"/>
      <c r="AW149" s="299"/>
      <c r="AX149" s="299"/>
      <c r="AY149" s="299"/>
      <c r="AZ149" s="299"/>
      <c r="BA149" s="299"/>
      <c r="BB149" s="299"/>
      <c r="BC149" s="299"/>
    </row>
    <row r="150" spans="1:55" s="282" customFormat="1" ht="18" hidden="1" customHeight="1" outlineLevel="1">
      <c r="A150" s="327" t="s">
        <v>236</v>
      </c>
      <c r="B150" s="1087" t="s">
        <v>237</v>
      </c>
      <c r="C150" s="1088"/>
      <c r="D150" s="328" t="s">
        <v>134</v>
      </c>
      <c r="E150" s="329"/>
      <c r="F150" s="329"/>
      <c r="G150" s="329"/>
      <c r="H150" s="330"/>
      <c r="I150" s="329"/>
      <c r="J150" s="329"/>
      <c r="K150" s="329"/>
      <c r="L150" s="330">
        <f t="shared" si="5"/>
        <v>0</v>
      </c>
      <c r="M150" s="330">
        <f t="shared" si="6"/>
        <v>0</v>
      </c>
      <c r="N150" s="329"/>
      <c r="O150" s="329"/>
      <c r="P150" s="329"/>
      <c r="Q150" s="330">
        <f t="shared" si="7"/>
        <v>0</v>
      </c>
      <c r="R150" s="330">
        <f t="shared" si="8"/>
        <v>0</v>
      </c>
      <c r="S150" s="329"/>
      <c r="T150" s="329"/>
      <c r="U150" s="329"/>
      <c r="V150" s="330">
        <f t="shared" si="9"/>
        <v>0</v>
      </c>
      <c r="W150" s="330">
        <f t="shared" si="10"/>
        <v>0</v>
      </c>
      <c r="X150" s="330">
        <f t="shared" si="11"/>
        <v>0</v>
      </c>
      <c r="Y150" s="353"/>
      <c r="Z150" s="354"/>
      <c r="AA150" s="272"/>
      <c r="AB150" s="87">
        <f>X150-[1]лаз!$X214</f>
        <v>0</v>
      </c>
      <c r="AE150" s="330"/>
      <c r="AF150" s="353"/>
      <c r="AG150" s="354"/>
      <c r="AI150" s="333">
        <f t="shared" si="12"/>
        <v>0</v>
      </c>
      <c r="AJ150" s="355">
        <f t="shared" si="13"/>
        <v>0</v>
      </c>
      <c r="AL150" s="330"/>
      <c r="AM150" s="353"/>
      <c r="AN150" s="354"/>
      <c r="AP150" s="330">
        <f t="shared" si="14"/>
        <v>0</v>
      </c>
      <c r="AQ150" s="355">
        <f t="shared" si="15"/>
        <v>0</v>
      </c>
      <c r="AR150" s="299"/>
      <c r="AS150" s="299"/>
      <c r="AT150" s="299"/>
      <c r="AU150" s="299"/>
      <c r="AV150" s="299"/>
      <c r="AW150" s="299"/>
      <c r="AX150" s="299"/>
      <c r="AY150" s="299"/>
      <c r="AZ150" s="299"/>
      <c r="BA150" s="299"/>
      <c r="BB150" s="299"/>
      <c r="BC150" s="299"/>
    </row>
    <row r="151" spans="1:55" s="282" customFormat="1" ht="18" hidden="1" customHeight="1" outlineLevel="1">
      <c r="A151" s="327" t="s">
        <v>238</v>
      </c>
      <c r="B151" s="1087" t="s">
        <v>239</v>
      </c>
      <c r="C151" s="1088"/>
      <c r="D151" s="328" t="s">
        <v>134</v>
      </c>
      <c r="E151" s="329"/>
      <c r="F151" s="329"/>
      <c r="G151" s="329"/>
      <c r="H151" s="330"/>
      <c r="I151" s="329"/>
      <c r="J151" s="329"/>
      <c r="K151" s="329"/>
      <c r="L151" s="330">
        <f t="shared" si="5"/>
        <v>0</v>
      </c>
      <c r="M151" s="330">
        <f t="shared" si="6"/>
        <v>0</v>
      </c>
      <c r="N151" s="329"/>
      <c r="O151" s="329"/>
      <c r="P151" s="329"/>
      <c r="Q151" s="330">
        <f t="shared" si="7"/>
        <v>0</v>
      </c>
      <c r="R151" s="330">
        <f t="shared" si="8"/>
        <v>0</v>
      </c>
      <c r="S151" s="329"/>
      <c r="T151" s="329"/>
      <c r="U151" s="329"/>
      <c r="V151" s="330">
        <f t="shared" si="9"/>
        <v>0</v>
      </c>
      <c r="W151" s="330">
        <f t="shared" si="10"/>
        <v>0</v>
      </c>
      <c r="X151" s="330">
        <f t="shared" si="11"/>
        <v>0</v>
      </c>
      <c r="Y151" s="353"/>
      <c r="Z151" s="354"/>
      <c r="AA151" s="272"/>
      <c r="AB151" s="87">
        <f>X151-[1]лаз!$X215</f>
        <v>0</v>
      </c>
      <c r="AE151" s="330"/>
      <c r="AF151" s="353"/>
      <c r="AG151" s="354"/>
      <c r="AI151" s="333">
        <f t="shared" si="12"/>
        <v>0</v>
      </c>
      <c r="AJ151" s="355">
        <f t="shared" si="13"/>
        <v>0</v>
      </c>
      <c r="AL151" s="330"/>
      <c r="AM151" s="353"/>
      <c r="AN151" s="354"/>
      <c r="AP151" s="330">
        <f t="shared" si="14"/>
        <v>0</v>
      </c>
      <c r="AQ151" s="355">
        <f t="shared" si="15"/>
        <v>0</v>
      </c>
      <c r="AR151" s="299"/>
      <c r="AS151" s="299"/>
      <c r="AT151" s="299"/>
      <c r="AU151" s="299"/>
      <c r="AV151" s="299"/>
      <c r="AW151" s="299"/>
      <c r="AX151" s="299"/>
      <c r="AY151" s="299"/>
      <c r="AZ151" s="299"/>
      <c r="BA151" s="299"/>
      <c r="BB151" s="299"/>
      <c r="BC151" s="299"/>
    </row>
    <row r="152" spans="1:55" s="282" customFormat="1" ht="18" hidden="1" customHeight="1" outlineLevel="1">
      <c r="A152" s="327" t="s">
        <v>240</v>
      </c>
      <c r="B152" s="1081" t="s">
        <v>241</v>
      </c>
      <c r="C152" s="1082"/>
      <c r="D152" s="300" t="s">
        <v>134</v>
      </c>
      <c r="E152" s="357">
        <f t="shared" ref="E152:K152" si="34">E153+E154+E155</f>
        <v>0</v>
      </c>
      <c r="F152" s="357">
        <f t="shared" si="34"/>
        <v>0</v>
      </c>
      <c r="G152" s="357">
        <f t="shared" si="34"/>
        <v>0</v>
      </c>
      <c r="H152" s="302">
        <f t="shared" si="34"/>
        <v>0</v>
      </c>
      <c r="I152" s="357">
        <f t="shared" si="34"/>
        <v>0</v>
      </c>
      <c r="J152" s="357">
        <f t="shared" si="34"/>
        <v>0</v>
      </c>
      <c r="K152" s="357">
        <f t="shared" si="34"/>
        <v>0</v>
      </c>
      <c r="L152" s="302">
        <f t="shared" si="5"/>
        <v>0</v>
      </c>
      <c r="M152" s="302">
        <f t="shared" si="6"/>
        <v>0</v>
      </c>
      <c r="N152" s="357">
        <f>N153+N154+N155</f>
        <v>0</v>
      </c>
      <c r="O152" s="357">
        <f>O153+O154+O155</f>
        <v>0</v>
      </c>
      <c r="P152" s="357">
        <f>P153+P154+P155</f>
        <v>0</v>
      </c>
      <c r="Q152" s="302">
        <f t="shared" si="7"/>
        <v>0</v>
      </c>
      <c r="R152" s="302">
        <f t="shared" si="8"/>
        <v>0</v>
      </c>
      <c r="S152" s="357">
        <f>S153+S154+S155</f>
        <v>0</v>
      </c>
      <c r="T152" s="357">
        <f>T153+T154+T155</f>
        <v>0</v>
      </c>
      <c r="U152" s="357">
        <f>U153+U154+U155</f>
        <v>0</v>
      </c>
      <c r="V152" s="302">
        <f t="shared" si="9"/>
        <v>0</v>
      </c>
      <c r="W152" s="302">
        <f t="shared" si="10"/>
        <v>0</v>
      </c>
      <c r="X152" s="302">
        <f t="shared" si="11"/>
        <v>0</v>
      </c>
      <c r="Y152" s="303"/>
      <c r="Z152" s="304"/>
      <c r="AA152" s="272"/>
      <c r="AB152" s="87">
        <f>X152-[1]лаз!$X216</f>
        <v>0</v>
      </c>
      <c r="AE152" s="302"/>
      <c r="AF152" s="303"/>
      <c r="AG152" s="304"/>
      <c r="AI152" s="306">
        <f t="shared" si="12"/>
        <v>0</v>
      </c>
      <c r="AJ152" s="307">
        <f t="shared" si="13"/>
        <v>0</v>
      </c>
      <c r="AL152" s="302"/>
      <c r="AM152" s="303"/>
      <c r="AN152" s="304"/>
      <c r="AP152" s="302">
        <f t="shared" si="14"/>
        <v>0</v>
      </c>
      <c r="AQ152" s="307">
        <f t="shared" si="15"/>
        <v>0</v>
      </c>
      <c r="AR152" s="299"/>
      <c r="AS152" s="299"/>
      <c r="AT152" s="299"/>
      <c r="AU152" s="299"/>
      <c r="AV152" s="299"/>
      <c r="AW152" s="299"/>
      <c r="AX152" s="299"/>
      <c r="AY152" s="299"/>
      <c r="AZ152" s="299"/>
      <c r="BA152" s="299"/>
      <c r="BB152" s="299"/>
      <c r="BC152" s="299"/>
    </row>
    <row r="153" spans="1:55" s="282" customFormat="1" ht="18" hidden="1" customHeight="1" outlineLevel="1">
      <c r="A153" s="327" t="s">
        <v>242</v>
      </c>
      <c r="B153" s="1091" t="s">
        <v>243</v>
      </c>
      <c r="C153" s="1092"/>
      <c r="D153" s="364" t="s">
        <v>134</v>
      </c>
      <c r="E153" s="329"/>
      <c r="F153" s="329"/>
      <c r="G153" s="329"/>
      <c r="H153" s="330"/>
      <c r="I153" s="329"/>
      <c r="J153" s="329"/>
      <c r="K153" s="329"/>
      <c r="L153" s="330">
        <f t="shared" si="5"/>
        <v>0</v>
      </c>
      <c r="M153" s="330">
        <f t="shared" si="6"/>
        <v>0</v>
      </c>
      <c r="N153" s="329"/>
      <c r="O153" s="329"/>
      <c r="P153" s="329"/>
      <c r="Q153" s="330">
        <f t="shared" si="7"/>
        <v>0</v>
      </c>
      <c r="R153" s="330">
        <f t="shared" si="8"/>
        <v>0</v>
      </c>
      <c r="S153" s="329"/>
      <c r="T153" s="329"/>
      <c r="U153" s="329"/>
      <c r="V153" s="330">
        <f t="shared" si="9"/>
        <v>0</v>
      </c>
      <c r="W153" s="330">
        <f t="shared" si="10"/>
        <v>0</v>
      </c>
      <c r="X153" s="330">
        <f t="shared" si="11"/>
        <v>0</v>
      </c>
      <c r="Y153" s="353"/>
      <c r="Z153" s="354"/>
      <c r="AA153" s="272"/>
      <c r="AB153" s="87">
        <f>X153-[1]лаз!$X217</f>
        <v>0</v>
      </c>
      <c r="AE153" s="330"/>
      <c r="AF153" s="353"/>
      <c r="AG153" s="354"/>
      <c r="AI153" s="333">
        <f t="shared" si="12"/>
        <v>0</v>
      </c>
      <c r="AJ153" s="355">
        <f t="shared" si="13"/>
        <v>0</v>
      </c>
      <c r="AL153" s="330"/>
      <c r="AM153" s="353"/>
      <c r="AN153" s="354"/>
      <c r="AP153" s="330">
        <f t="shared" si="14"/>
        <v>0</v>
      </c>
      <c r="AQ153" s="355">
        <f t="shared" si="15"/>
        <v>0</v>
      </c>
      <c r="AR153" s="299"/>
      <c r="AS153" s="299"/>
      <c r="AT153" s="299"/>
      <c r="AU153" s="299"/>
      <c r="AV153" s="299"/>
      <c r="AW153" s="299"/>
      <c r="AX153" s="299"/>
      <c r="AY153" s="299"/>
      <c r="AZ153" s="299"/>
      <c r="BA153" s="299"/>
      <c r="BB153" s="299"/>
      <c r="BC153" s="299"/>
    </row>
    <row r="154" spans="1:55" s="282" customFormat="1" ht="18" hidden="1" customHeight="1" outlineLevel="1">
      <c r="A154" s="327" t="s">
        <v>244</v>
      </c>
      <c r="B154" s="1091" t="s">
        <v>245</v>
      </c>
      <c r="C154" s="1092"/>
      <c r="D154" s="364" t="s">
        <v>134</v>
      </c>
      <c r="E154" s="329"/>
      <c r="F154" s="329"/>
      <c r="G154" s="329"/>
      <c r="H154" s="330"/>
      <c r="I154" s="329"/>
      <c r="J154" s="329"/>
      <c r="K154" s="329"/>
      <c r="L154" s="330">
        <f t="shared" si="5"/>
        <v>0</v>
      </c>
      <c r="M154" s="330">
        <f t="shared" si="6"/>
        <v>0</v>
      </c>
      <c r="N154" s="329"/>
      <c r="O154" s="329"/>
      <c r="P154" s="329"/>
      <c r="Q154" s="330">
        <f t="shared" si="7"/>
        <v>0</v>
      </c>
      <c r="R154" s="330">
        <f t="shared" si="8"/>
        <v>0</v>
      </c>
      <c r="S154" s="329"/>
      <c r="T154" s="329"/>
      <c r="U154" s="329"/>
      <c r="V154" s="330">
        <f t="shared" si="9"/>
        <v>0</v>
      </c>
      <c r="W154" s="330">
        <f t="shared" si="10"/>
        <v>0</v>
      </c>
      <c r="X154" s="330">
        <f t="shared" si="11"/>
        <v>0</v>
      </c>
      <c r="Y154" s="353"/>
      <c r="Z154" s="354"/>
      <c r="AA154" s="272"/>
      <c r="AB154" s="87">
        <f>X154-[1]лаз!$X218</f>
        <v>0</v>
      </c>
      <c r="AE154" s="330"/>
      <c r="AF154" s="353"/>
      <c r="AG154" s="354"/>
      <c r="AI154" s="333">
        <f t="shared" si="12"/>
        <v>0</v>
      </c>
      <c r="AJ154" s="355">
        <f t="shared" si="13"/>
        <v>0</v>
      </c>
      <c r="AL154" s="330"/>
      <c r="AM154" s="353"/>
      <c r="AN154" s="354"/>
      <c r="AP154" s="330">
        <f t="shared" si="14"/>
        <v>0</v>
      </c>
      <c r="AQ154" s="355">
        <f t="shared" si="15"/>
        <v>0</v>
      </c>
      <c r="AR154" s="299"/>
      <c r="AS154" s="299"/>
      <c r="AT154" s="299"/>
      <c r="AU154" s="299"/>
      <c r="AV154" s="299"/>
      <c r="AW154" s="299"/>
      <c r="AX154" s="299"/>
      <c r="AY154" s="299"/>
      <c r="AZ154" s="299"/>
      <c r="BA154" s="299"/>
      <c r="BB154" s="299"/>
      <c r="BC154" s="299"/>
    </row>
    <row r="155" spans="1:55" s="282" customFormat="1" ht="18" hidden="1" customHeight="1" outlineLevel="1">
      <c r="A155" s="327" t="s">
        <v>246</v>
      </c>
      <c r="B155" s="1091" t="s">
        <v>247</v>
      </c>
      <c r="C155" s="1092"/>
      <c r="D155" s="364" t="s">
        <v>134</v>
      </c>
      <c r="E155" s="329"/>
      <c r="F155" s="329"/>
      <c r="G155" s="329"/>
      <c r="H155" s="330"/>
      <c r="I155" s="329"/>
      <c r="J155" s="329"/>
      <c r="K155" s="329"/>
      <c r="L155" s="330">
        <f t="shared" si="5"/>
        <v>0</v>
      </c>
      <c r="M155" s="330">
        <f t="shared" si="6"/>
        <v>0</v>
      </c>
      <c r="N155" s="329"/>
      <c r="O155" s="329"/>
      <c r="P155" s="329"/>
      <c r="Q155" s="330">
        <f t="shared" si="7"/>
        <v>0</v>
      </c>
      <c r="R155" s="330">
        <f t="shared" si="8"/>
        <v>0</v>
      </c>
      <c r="S155" s="329"/>
      <c r="T155" s="329"/>
      <c r="U155" s="329"/>
      <c r="V155" s="330">
        <f t="shared" si="9"/>
        <v>0</v>
      </c>
      <c r="W155" s="330">
        <f t="shared" si="10"/>
        <v>0</v>
      </c>
      <c r="X155" s="330">
        <f t="shared" si="11"/>
        <v>0</v>
      </c>
      <c r="Y155" s="353"/>
      <c r="Z155" s="354"/>
      <c r="AA155" s="272"/>
      <c r="AB155" s="87">
        <f>X155-[1]лаз!$X219</f>
        <v>0</v>
      </c>
      <c r="AE155" s="330"/>
      <c r="AF155" s="353"/>
      <c r="AG155" s="354"/>
      <c r="AI155" s="333">
        <f t="shared" si="12"/>
        <v>0</v>
      </c>
      <c r="AJ155" s="355">
        <f t="shared" si="13"/>
        <v>0</v>
      </c>
      <c r="AL155" s="330"/>
      <c r="AM155" s="353"/>
      <c r="AN155" s="354"/>
      <c r="AP155" s="330">
        <f t="shared" si="14"/>
        <v>0</v>
      </c>
      <c r="AQ155" s="355">
        <f t="shared" si="15"/>
        <v>0</v>
      </c>
      <c r="AR155" s="299"/>
      <c r="AS155" s="299"/>
      <c r="AT155" s="299"/>
      <c r="AU155" s="299"/>
      <c r="AV155" s="299"/>
      <c r="AW155" s="299"/>
      <c r="AX155" s="299"/>
      <c r="AY155" s="299"/>
      <c r="AZ155" s="299"/>
      <c r="BA155" s="299"/>
      <c r="BB155" s="299"/>
      <c r="BC155" s="299"/>
    </row>
    <row r="156" spans="1:55" s="282" customFormat="1" ht="18" hidden="1" customHeight="1" outlineLevel="1">
      <c r="A156" s="327" t="s">
        <v>248</v>
      </c>
      <c r="B156" s="1087" t="s">
        <v>249</v>
      </c>
      <c r="C156" s="1088"/>
      <c r="D156" s="364" t="s">
        <v>134</v>
      </c>
      <c r="E156" s="329"/>
      <c r="F156" s="329"/>
      <c r="G156" s="329"/>
      <c r="H156" s="330"/>
      <c r="I156" s="329"/>
      <c r="J156" s="329"/>
      <c r="K156" s="329"/>
      <c r="L156" s="330">
        <f t="shared" si="5"/>
        <v>0</v>
      </c>
      <c r="M156" s="330">
        <f t="shared" si="6"/>
        <v>0</v>
      </c>
      <c r="N156" s="329"/>
      <c r="O156" s="329"/>
      <c r="P156" s="329"/>
      <c r="Q156" s="330">
        <f t="shared" si="7"/>
        <v>0</v>
      </c>
      <c r="R156" s="330">
        <f t="shared" si="8"/>
        <v>0</v>
      </c>
      <c r="S156" s="329"/>
      <c r="T156" s="329"/>
      <c r="U156" s="329"/>
      <c r="V156" s="330">
        <f t="shared" si="9"/>
        <v>0</v>
      </c>
      <c r="W156" s="330">
        <f t="shared" si="10"/>
        <v>0</v>
      </c>
      <c r="X156" s="330">
        <f t="shared" si="11"/>
        <v>0</v>
      </c>
      <c r="Y156" s="353"/>
      <c r="Z156" s="354"/>
      <c r="AA156" s="272"/>
      <c r="AB156" s="87">
        <f>X156-[1]лаз!$X220</f>
        <v>0</v>
      </c>
      <c r="AE156" s="330"/>
      <c r="AF156" s="353"/>
      <c r="AG156" s="354"/>
      <c r="AI156" s="333">
        <f t="shared" si="12"/>
        <v>0</v>
      </c>
      <c r="AJ156" s="355">
        <f t="shared" si="13"/>
        <v>0</v>
      </c>
      <c r="AL156" s="330"/>
      <c r="AM156" s="353"/>
      <c r="AN156" s="354"/>
      <c r="AP156" s="330">
        <f t="shared" si="14"/>
        <v>0</v>
      </c>
      <c r="AQ156" s="355">
        <f t="shared" si="15"/>
        <v>0</v>
      </c>
      <c r="AR156" s="299"/>
      <c r="AS156" s="299"/>
      <c r="AT156" s="299"/>
      <c r="AU156" s="299"/>
      <c r="AV156" s="299"/>
      <c r="AW156" s="299"/>
      <c r="AX156" s="299"/>
      <c r="AY156" s="299"/>
      <c r="AZ156" s="299"/>
      <c r="BA156" s="299"/>
      <c r="BB156" s="299"/>
      <c r="BC156" s="299"/>
    </row>
    <row r="157" spans="1:55" s="282" customFormat="1" ht="18" hidden="1" customHeight="1" outlineLevel="1">
      <c r="A157" s="327" t="s">
        <v>250</v>
      </c>
      <c r="B157" s="1081" t="s">
        <v>251</v>
      </c>
      <c r="C157" s="1082"/>
      <c r="D157" s="309" t="s">
        <v>134</v>
      </c>
      <c r="E157" s="357">
        <f t="shared" ref="E157:K157" si="35">SUM(E158:E164)</f>
        <v>0</v>
      </c>
      <c r="F157" s="357">
        <f t="shared" si="35"/>
        <v>0</v>
      </c>
      <c r="G157" s="357">
        <f t="shared" si="35"/>
        <v>0</v>
      </c>
      <c r="H157" s="302">
        <f t="shared" si="35"/>
        <v>0</v>
      </c>
      <c r="I157" s="357">
        <f t="shared" si="35"/>
        <v>0</v>
      </c>
      <c r="J157" s="357">
        <f t="shared" si="35"/>
        <v>0</v>
      </c>
      <c r="K157" s="357">
        <f t="shared" si="35"/>
        <v>0</v>
      </c>
      <c r="L157" s="302">
        <f t="shared" si="5"/>
        <v>0</v>
      </c>
      <c r="M157" s="302">
        <f t="shared" si="6"/>
        <v>0</v>
      </c>
      <c r="N157" s="357">
        <f>SUM(N158:N164)</f>
        <v>0</v>
      </c>
      <c r="O157" s="357">
        <f>SUM(O158:O164)</f>
        <v>0</v>
      </c>
      <c r="P157" s="357">
        <f>SUM(P158:P164)</f>
        <v>0</v>
      </c>
      <c r="Q157" s="302">
        <f t="shared" si="7"/>
        <v>0</v>
      </c>
      <c r="R157" s="302">
        <f t="shared" si="8"/>
        <v>0</v>
      </c>
      <c r="S157" s="357">
        <f>SUM(S158:S164)</f>
        <v>0</v>
      </c>
      <c r="T157" s="357">
        <f>SUM(T158:T164)</f>
        <v>0</v>
      </c>
      <c r="U157" s="357">
        <f>SUM(U158:U164)</f>
        <v>0</v>
      </c>
      <c r="V157" s="302">
        <f t="shared" si="9"/>
        <v>0</v>
      </c>
      <c r="W157" s="302">
        <f t="shared" si="10"/>
        <v>0</v>
      </c>
      <c r="X157" s="302">
        <f t="shared" si="11"/>
        <v>0</v>
      </c>
      <c r="Y157" s="303"/>
      <c r="Z157" s="304"/>
      <c r="AA157" s="272"/>
      <c r="AB157" s="87">
        <f>X157-[1]лаз!$X221</f>
        <v>0</v>
      </c>
      <c r="AE157" s="302"/>
      <c r="AF157" s="303"/>
      <c r="AG157" s="304"/>
      <c r="AI157" s="306">
        <f t="shared" si="12"/>
        <v>0</v>
      </c>
      <c r="AJ157" s="307">
        <f t="shared" si="13"/>
        <v>0</v>
      </c>
      <c r="AL157" s="302"/>
      <c r="AM157" s="303"/>
      <c r="AN157" s="304"/>
      <c r="AP157" s="302">
        <f t="shared" si="14"/>
        <v>0</v>
      </c>
      <c r="AQ157" s="307">
        <f t="shared" si="15"/>
        <v>0</v>
      </c>
      <c r="AR157" s="299"/>
      <c r="AS157" s="299"/>
      <c r="AT157" s="299"/>
      <c r="AU157" s="299"/>
      <c r="AV157" s="299"/>
      <c r="AW157" s="299"/>
      <c r="AX157" s="299"/>
      <c r="AY157" s="299"/>
      <c r="AZ157" s="299"/>
      <c r="BA157" s="299"/>
      <c r="BB157" s="299"/>
      <c r="BC157" s="299"/>
    </row>
    <row r="158" spans="1:55" s="282" customFormat="1" ht="18" hidden="1" customHeight="1" outlineLevel="1">
      <c r="A158" s="327" t="s">
        <v>252</v>
      </c>
      <c r="B158" s="1091" t="s">
        <v>253</v>
      </c>
      <c r="C158" s="1092"/>
      <c r="D158" s="364" t="s">
        <v>134</v>
      </c>
      <c r="E158" s="329"/>
      <c r="F158" s="329"/>
      <c r="G158" s="329"/>
      <c r="H158" s="330"/>
      <c r="I158" s="329"/>
      <c r="J158" s="329"/>
      <c r="K158" s="329"/>
      <c r="L158" s="330">
        <f t="shared" si="5"/>
        <v>0</v>
      </c>
      <c r="M158" s="330">
        <f t="shared" si="6"/>
        <v>0</v>
      </c>
      <c r="N158" s="329"/>
      <c r="O158" s="329"/>
      <c r="P158" s="329"/>
      <c r="Q158" s="330">
        <f t="shared" si="7"/>
        <v>0</v>
      </c>
      <c r="R158" s="330">
        <f t="shared" si="8"/>
        <v>0</v>
      </c>
      <c r="S158" s="329"/>
      <c r="T158" s="329"/>
      <c r="U158" s="329"/>
      <c r="V158" s="330">
        <f t="shared" si="9"/>
        <v>0</v>
      </c>
      <c r="W158" s="330">
        <f t="shared" si="10"/>
        <v>0</v>
      </c>
      <c r="X158" s="330">
        <f t="shared" si="11"/>
        <v>0</v>
      </c>
      <c r="Y158" s="353"/>
      <c r="Z158" s="354"/>
      <c r="AA158" s="272"/>
      <c r="AB158" s="87">
        <f>X158-[1]лаз!$X222</f>
        <v>0</v>
      </c>
      <c r="AE158" s="330"/>
      <c r="AF158" s="353"/>
      <c r="AG158" s="354"/>
      <c r="AI158" s="333">
        <f t="shared" si="12"/>
        <v>0</v>
      </c>
      <c r="AJ158" s="355">
        <f t="shared" si="13"/>
        <v>0</v>
      </c>
      <c r="AL158" s="330"/>
      <c r="AM158" s="353"/>
      <c r="AN158" s="354"/>
      <c r="AP158" s="330">
        <f t="shared" si="14"/>
        <v>0</v>
      </c>
      <c r="AQ158" s="355">
        <f t="shared" si="15"/>
        <v>0</v>
      </c>
      <c r="AR158" s="299"/>
      <c r="AS158" s="299"/>
      <c r="AT158" s="299"/>
      <c r="AU158" s="299"/>
      <c r="AV158" s="299"/>
      <c r="AW158" s="299"/>
      <c r="AX158" s="299"/>
      <c r="AY158" s="299"/>
      <c r="AZ158" s="299"/>
      <c r="BA158" s="299"/>
      <c r="BB158" s="299"/>
      <c r="BC158" s="299"/>
    </row>
    <row r="159" spans="1:55" s="282" customFormat="1" ht="18" hidden="1" customHeight="1" outlineLevel="1">
      <c r="A159" s="327" t="s">
        <v>254</v>
      </c>
      <c r="B159" s="1091" t="s">
        <v>255</v>
      </c>
      <c r="C159" s="1092"/>
      <c r="D159" s="364" t="s">
        <v>134</v>
      </c>
      <c r="E159" s="329"/>
      <c r="F159" s="329"/>
      <c r="G159" s="329"/>
      <c r="H159" s="330"/>
      <c r="I159" s="329"/>
      <c r="J159" s="329"/>
      <c r="K159" s="329"/>
      <c r="L159" s="330">
        <f t="shared" si="5"/>
        <v>0</v>
      </c>
      <c r="M159" s="330">
        <f t="shared" si="6"/>
        <v>0</v>
      </c>
      <c r="N159" s="329"/>
      <c r="O159" s="329"/>
      <c r="P159" s="329"/>
      <c r="Q159" s="330">
        <f t="shared" si="7"/>
        <v>0</v>
      </c>
      <c r="R159" s="330">
        <f t="shared" si="8"/>
        <v>0</v>
      </c>
      <c r="S159" s="329"/>
      <c r="T159" s="329"/>
      <c r="U159" s="329"/>
      <c r="V159" s="330">
        <f t="shared" si="9"/>
        <v>0</v>
      </c>
      <c r="W159" s="330">
        <f t="shared" si="10"/>
        <v>0</v>
      </c>
      <c r="X159" s="330">
        <f t="shared" si="11"/>
        <v>0</v>
      </c>
      <c r="Y159" s="353"/>
      <c r="Z159" s="354"/>
      <c r="AA159" s="272"/>
      <c r="AB159" s="87">
        <f>X159-[1]лаз!$X223</f>
        <v>0</v>
      </c>
      <c r="AE159" s="330"/>
      <c r="AF159" s="353"/>
      <c r="AG159" s="354"/>
      <c r="AI159" s="333">
        <f t="shared" si="12"/>
        <v>0</v>
      </c>
      <c r="AJ159" s="355">
        <f t="shared" si="13"/>
        <v>0</v>
      </c>
      <c r="AL159" s="330"/>
      <c r="AM159" s="353"/>
      <c r="AN159" s="354"/>
      <c r="AP159" s="330">
        <f t="shared" si="14"/>
        <v>0</v>
      </c>
      <c r="AQ159" s="355">
        <f t="shared" si="15"/>
        <v>0</v>
      </c>
      <c r="AR159" s="299"/>
      <c r="AS159" s="299"/>
      <c r="AT159" s="299"/>
      <c r="AU159" s="299"/>
      <c r="AV159" s="299"/>
      <c r="AW159" s="299"/>
      <c r="AX159" s="299"/>
      <c r="AY159" s="299"/>
      <c r="AZ159" s="299"/>
      <c r="BA159" s="299"/>
      <c r="BB159" s="299"/>
      <c r="BC159" s="299"/>
    </row>
    <row r="160" spans="1:55" s="282" customFormat="1" ht="18" hidden="1" customHeight="1" outlineLevel="1">
      <c r="A160" s="327" t="s">
        <v>256</v>
      </c>
      <c r="B160" s="1091" t="s">
        <v>257</v>
      </c>
      <c r="C160" s="1092"/>
      <c r="D160" s="364" t="s">
        <v>134</v>
      </c>
      <c r="E160" s="329"/>
      <c r="F160" s="329"/>
      <c r="G160" s="329"/>
      <c r="H160" s="330"/>
      <c r="I160" s="329"/>
      <c r="J160" s="329"/>
      <c r="K160" s="329"/>
      <c r="L160" s="330">
        <f t="shared" ref="L160:L223" si="36">I160+J160+K160</f>
        <v>0</v>
      </c>
      <c r="M160" s="330">
        <f t="shared" ref="M160:M223" si="37">H160+L160</f>
        <v>0</v>
      </c>
      <c r="N160" s="329"/>
      <c r="O160" s="329"/>
      <c r="P160" s="329"/>
      <c r="Q160" s="330">
        <f t="shared" ref="Q160:Q223" si="38">N160+O160+P160</f>
        <v>0</v>
      </c>
      <c r="R160" s="330">
        <f t="shared" ref="R160:R223" si="39">M160+Q160</f>
        <v>0</v>
      </c>
      <c r="S160" s="329"/>
      <c r="T160" s="329"/>
      <c r="U160" s="329"/>
      <c r="V160" s="330">
        <f t="shared" ref="V160:V223" si="40">S160+T160+U160</f>
        <v>0</v>
      </c>
      <c r="W160" s="330">
        <f t="shared" ref="W160:W223" si="41">Q160+V160</f>
        <v>0</v>
      </c>
      <c r="X160" s="330">
        <f t="shared" ref="X160:X223" si="42">R160+V160</f>
        <v>0</v>
      </c>
      <c r="Y160" s="353"/>
      <c r="Z160" s="354"/>
      <c r="AA160" s="272"/>
      <c r="AB160" s="87">
        <f>X160-[1]лаз!$X224</f>
        <v>0</v>
      </c>
      <c r="AE160" s="330"/>
      <c r="AF160" s="353"/>
      <c r="AG160" s="354"/>
      <c r="AI160" s="333">
        <f t="shared" ref="AI160:AI223" si="43">$X160-AE160</f>
        <v>0</v>
      </c>
      <c r="AJ160" s="355">
        <f t="shared" ref="AJ160:AJ223" si="44">IF(AE160=0,,$X160/AE160%)</f>
        <v>0</v>
      </c>
      <c r="AL160" s="330"/>
      <c r="AM160" s="353"/>
      <c r="AN160" s="354"/>
      <c r="AP160" s="330">
        <f t="shared" ref="AP160:AP223" si="45">$X160-AL160</f>
        <v>0</v>
      </c>
      <c r="AQ160" s="355">
        <f t="shared" ref="AQ160:AQ223" si="46">IF(AL160=0,,$X160/AL160%)</f>
        <v>0</v>
      </c>
      <c r="AR160" s="299"/>
      <c r="AS160" s="299"/>
      <c r="AT160" s="299"/>
      <c r="AU160" s="299"/>
      <c r="AV160" s="299"/>
      <c r="AW160" s="299"/>
      <c r="AX160" s="299"/>
      <c r="AY160" s="299"/>
      <c r="AZ160" s="299"/>
      <c r="BA160" s="299"/>
      <c r="BB160" s="299"/>
      <c r="BC160" s="299"/>
    </row>
    <row r="161" spans="1:55" s="282" customFormat="1" ht="18" hidden="1" customHeight="1" outlineLevel="1">
      <c r="A161" s="327" t="s">
        <v>258</v>
      </c>
      <c r="B161" s="1091" t="s">
        <v>259</v>
      </c>
      <c r="C161" s="1092"/>
      <c r="D161" s="364" t="s">
        <v>134</v>
      </c>
      <c r="E161" s="329"/>
      <c r="F161" s="329"/>
      <c r="G161" s="329"/>
      <c r="H161" s="330"/>
      <c r="I161" s="329"/>
      <c r="J161" s="329"/>
      <c r="K161" s="329"/>
      <c r="L161" s="330">
        <f t="shared" si="36"/>
        <v>0</v>
      </c>
      <c r="M161" s="330">
        <f t="shared" si="37"/>
        <v>0</v>
      </c>
      <c r="N161" s="329"/>
      <c r="O161" s="329"/>
      <c r="P161" s="329"/>
      <c r="Q161" s="330">
        <f t="shared" si="38"/>
        <v>0</v>
      </c>
      <c r="R161" s="330">
        <f t="shared" si="39"/>
        <v>0</v>
      </c>
      <c r="S161" s="329"/>
      <c r="T161" s="329"/>
      <c r="U161" s="329"/>
      <c r="V161" s="330">
        <f t="shared" si="40"/>
        <v>0</v>
      </c>
      <c r="W161" s="330">
        <f t="shared" si="41"/>
        <v>0</v>
      </c>
      <c r="X161" s="330">
        <f t="shared" si="42"/>
        <v>0</v>
      </c>
      <c r="Y161" s="353"/>
      <c r="Z161" s="354"/>
      <c r="AA161" s="272"/>
      <c r="AB161" s="87">
        <f>X161-[1]лаз!$X225</f>
        <v>0</v>
      </c>
      <c r="AE161" s="330"/>
      <c r="AF161" s="353"/>
      <c r="AG161" s="354"/>
      <c r="AI161" s="333">
        <f t="shared" si="43"/>
        <v>0</v>
      </c>
      <c r="AJ161" s="355">
        <f t="shared" si="44"/>
        <v>0</v>
      </c>
      <c r="AL161" s="330"/>
      <c r="AM161" s="353"/>
      <c r="AN161" s="354"/>
      <c r="AP161" s="330">
        <f t="shared" si="45"/>
        <v>0</v>
      </c>
      <c r="AQ161" s="355">
        <f t="shared" si="46"/>
        <v>0</v>
      </c>
      <c r="AR161" s="299"/>
      <c r="AS161" s="299"/>
      <c r="AT161" s="299"/>
      <c r="AU161" s="299"/>
      <c r="AV161" s="299"/>
      <c r="AW161" s="299"/>
      <c r="AX161" s="299"/>
      <c r="AY161" s="299"/>
      <c r="AZ161" s="299"/>
      <c r="BA161" s="299"/>
      <c r="BB161" s="299"/>
      <c r="BC161" s="299"/>
    </row>
    <row r="162" spans="1:55" s="282" customFormat="1" ht="18" hidden="1" customHeight="1" outlineLevel="1">
      <c r="A162" s="327" t="s">
        <v>260</v>
      </c>
      <c r="B162" s="1091" t="s">
        <v>261</v>
      </c>
      <c r="C162" s="1092"/>
      <c r="D162" s="364" t="s">
        <v>134</v>
      </c>
      <c r="E162" s="329"/>
      <c r="F162" s="329"/>
      <c r="G162" s="329"/>
      <c r="H162" s="330"/>
      <c r="I162" s="329"/>
      <c r="J162" s="329"/>
      <c r="K162" s="329"/>
      <c r="L162" s="330">
        <f t="shared" si="36"/>
        <v>0</v>
      </c>
      <c r="M162" s="330">
        <f t="shared" si="37"/>
        <v>0</v>
      </c>
      <c r="N162" s="329"/>
      <c r="O162" s="329"/>
      <c r="P162" s="329"/>
      <c r="Q162" s="330">
        <f t="shared" si="38"/>
        <v>0</v>
      </c>
      <c r="R162" s="330">
        <f t="shared" si="39"/>
        <v>0</v>
      </c>
      <c r="S162" s="329"/>
      <c r="T162" s="329"/>
      <c r="U162" s="329"/>
      <c r="V162" s="330">
        <f t="shared" si="40"/>
        <v>0</v>
      </c>
      <c r="W162" s="330">
        <f t="shared" si="41"/>
        <v>0</v>
      </c>
      <c r="X162" s="330">
        <f t="shared" si="42"/>
        <v>0</v>
      </c>
      <c r="Y162" s="353"/>
      <c r="Z162" s="354"/>
      <c r="AA162" s="272"/>
      <c r="AB162" s="87">
        <f>X162-[1]лаз!$X226</f>
        <v>0</v>
      </c>
      <c r="AE162" s="330"/>
      <c r="AF162" s="353"/>
      <c r="AG162" s="354"/>
      <c r="AI162" s="333">
        <f t="shared" si="43"/>
        <v>0</v>
      </c>
      <c r="AJ162" s="355">
        <f t="shared" si="44"/>
        <v>0</v>
      </c>
      <c r="AL162" s="330"/>
      <c r="AM162" s="353"/>
      <c r="AN162" s="354"/>
      <c r="AP162" s="330">
        <f t="shared" si="45"/>
        <v>0</v>
      </c>
      <c r="AQ162" s="355">
        <f t="shared" si="46"/>
        <v>0</v>
      </c>
      <c r="AR162" s="299"/>
      <c r="AS162" s="299"/>
      <c r="AT162" s="299"/>
      <c r="AU162" s="299"/>
      <c r="AV162" s="299"/>
      <c r="AW162" s="299"/>
      <c r="AX162" s="299"/>
      <c r="AY162" s="299"/>
      <c r="AZ162" s="299"/>
      <c r="BA162" s="299"/>
      <c r="BB162" s="299"/>
      <c r="BC162" s="299"/>
    </row>
    <row r="163" spans="1:55" s="282" customFormat="1" ht="16.5" hidden="1" customHeight="1" outlineLevel="1">
      <c r="A163" s="327" t="s">
        <v>262</v>
      </c>
      <c r="B163" s="1091" t="s">
        <v>263</v>
      </c>
      <c r="C163" s="1092"/>
      <c r="D163" s="364" t="s">
        <v>134</v>
      </c>
      <c r="E163" s="329">
        <f>[1]лаз!E227</f>
        <v>0</v>
      </c>
      <c r="F163" s="329">
        <f>[1]лаз!F227</f>
        <v>0</v>
      </c>
      <c r="G163" s="329">
        <f>[1]лаз!G227</f>
        <v>0</v>
      </c>
      <c r="H163" s="330">
        <f>[1]лаз!H227</f>
        <v>0</v>
      </c>
      <c r="I163" s="329">
        <f>[1]лаз!I227</f>
        <v>0</v>
      </c>
      <c r="J163" s="329">
        <f>[1]лаз!J227</f>
        <v>0</v>
      </c>
      <c r="K163" s="329">
        <f>[1]лаз!K227</f>
        <v>0</v>
      </c>
      <c r="L163" s="330">
        <f t="shared" si="36"/>
        <v>0</v>
      </c>
      <c r="M163" s="330">
        <f t="shared" si="37"/>
        <v>0</v>
      </c>
      <c r="N163" s="329">
        <f>[1]лаз!N227</f>
        <v>0</v>
      </c>
      <c r="O163" s="329">
        <f>[1]лаз!O227</f>
        <v>0</v>
      </c>
      <c r="P163" s="329">
        <f>[1]лаз!P227</f>
        <v>0</v>
      </c>
      <c r="Q163" s="330">
        <f t="shared" si="38"/>
        <v>0</v>
      </c>
      <c r="R163" s="330">
        <f t="shared" si="39"/>
        <v>0</v>
      </c>
      <c r="S163" s="329">
        <f>[1]лаз!S227</f>
        <v>0</v>
      </c>
      <c r="T163" s="329">
        <f>[1]лаз!T227</f>
        <v>0</v>
      </c>
      <c r="U163" s="329">
        <f>[1]лаз!U227</f>
        <v>0</v>
      </c>
      <c r="V163" s="330">
        <f t="shared" si="40"/>
        <v>0</v>
      </c>
      <c r="W163" s="330">
        <f t="shared" si="41"/>
        <v>0</v>
      </c>
      <c r="X163" s="330">
        <f t="shared" si="42"/>
        <v>0</v>
      </c>
      <c r="Y163" s="353"/>
      <c r="Z163" s="354"/>
      <c r="AA163" s="272"/>
      <c r="AB163" s="87">
        <f>X163-[1]лаз!$X227</f>
        <v>0</v>
      </c>
      <c r="AE163" s="330"/>
      <c r="AF163" s="353"/>
      <c r="AG163" s="354"/>
      <c r="AI163" s="333">
        <f t="shared" si="43"/>
        <v>0</v>
      </c>
      <c r="AJ163" s="355">
        <f t="shared" si="44"/>
        <v>0</v>
      </c>
      <c r="AL163" s="330"/>
      <c r="AM163" s="353"/>
      <c r="AN163" s="354"/>
      <c r="AP163" s="330">
        <f t="shared" si="45"/>
        <v>0</v>
      </c>
      <c r="AQ163" s="355">
        <f t="shared" si="46"/>
        <v>0</v>
      </c>
      <c r="AR163" s="299"/>
      <c r="AS163" s="299"/>
      <c r="AT163" s="299"/>
      <c r="AU163" s="299"/>
      <c r="AV163" s="299"/>
      <c r="AW163" s="299"/>
      <c r="AX163" s="299"/>
      <c r="AY163" s="299"/>
      <c r="AZ163" s="299"/>
      <c r="BA163" s="299"/>
      <c r="BB163" s="299"/>
      <c r="BC163" s="299"/>
    </row>
    <row r="164" spans="1:55" s="282" customFormat="1" ht="18" hidden="1" customHeight="1" outlineLevel="1">
      <c r="A164" s="327" t="s">
        <v>264</v>
      </c>
      <c r="B164" s="1091" t="s">
        <v>265</v>
      </c>
      <c r="C164" s="1092"/>
      <c r="D164" s="364" t="s">
        <v>134</v>
      </c>
      <c r="E164" s="329"/>
      <c r="F164" s="329"/>
      <c r="G164" s="329"/>
      <c r="H164" s="330"/>
      <c r="I164" s="329"/>
      <c r="J164" s="329"/>
      <c r="K164" s="329"/>
      <c r="L164" s="330">
        <f t="shared" si="36"/>
        <v>0</v>
      </c>
      <c r="M164" s="330">
        <f t="shared" si="37"/>
        <v>0</v>
      </c>
      <c r="N164" s="329"/>
      <c r="O164" s="329"/>
      <c r="P164" s="329"/>
      <c r="Q164" s="330">
        <f t="shared" si="38"/>
        <v>0</v>
      </c>
      <c r="R164" s="330">
        <f t="shared" si="39"/>
        <v>0</v>
      </c>
      <c r="S164" s="329"/>
      <c r="T164" s="329"/>
      <c r="U164" s="329"/>
      <c r="V164" s="330">
        <f t="shared" si="40"/>
        <v>0</v>
      </c>
      <c r="W164" s="330">
        <f t="shared" si="41"/>
        <v>0</v>
      </c>
      <c r="X164" s="330">
        <f t="shared" si="42"/>
        <v>0</v>
      </c>
      <c r="Y164" s="353"/>
      <c r="Z164" s="354"/>
      <c r="AA164" s="272"/>
      <c r="AB164" s="87">
        <f>X164-[1]лаз!$X228</f>
        <v>0</v>
      </c>
      <c r="AE164" s="330"/>
      <c r="AF164" s="353"/>
      <c r="AG164" s="354"/>
      <c r="AI164" s="333">
        <f t="shared" si="43"/>
        <v>0</v>
      </c>
      <c r="AJ164" s="355">
        <f t="shared" si="44"/>
        <v>0</v>
      </c>
      <c r="AL164" s="330"/>
      <c r="AM164" s="353"/>
      <c r="AN164" s="354"/>
      <c r="AP164" s="330">
        <f t="shared" si="45"/>
        <v>0</v>
      </c>
      <c r="AQ164" s="355">
        <f t="shared" si="46"/>
        <v>0</v>
      </c>
      <c r="AR164" s="299"/>
      <c r="AS164" s="299"/>
      <c r="AT164" s="299"/>
      <c r="AU164" s="299"/>
      <c r="AV164" s="299"/>
      <c r="AW164" s="299"/>
      <c r="AX164" s="299"/>
      <c r="AY164" s="299"/>
      <c r="AZ164" s="299"/>
      <c r="BA164" s="299"/>
      <c r="BB164" s="299"/>
      <c r="BC164" s="299"/>
    </row>
    <row r="165" spans="1:55" s="282" customFormat="1" ht="18" customHeight="1" outlineLevel="1">
      <c r="A165" s="327" t="s">
        <v>266</v>
      </c>
      <c r="B165" s="1081" t="s">
        <v>267</v>
      </c>
      <c r="C165" s="1082"/>
      <c r="D165" s="309" t="s">
        <v>134</v>
      </c>
      <c r="E165" s="357">
        <f>SUM(E166:E172)</f>
        <v>0</v>
      </c>
      <c r="F165" s="357">
        <f t="shared" ref="F165:H165" si="47">SUM(F166:F172)</f>
        <v>0</v>
      </c>
      <c r="G165" s="357">
        <f t="shared" si="47"/>
        <v>1.075</v>
      </c>
      <c r="H165" s="302">
        <f t="shared" si="47"/>
        <v>1.075</v>
      </c>
      <c r="I165" s="357">
        <f>SUM(I166:I172)</f>
        <v>0.35833333333333334</v>
      </c>
      <c r="J165" s="357">
        <f t="shared" ref="J165:K165" si="48">SUM(J166:J172)</f>
        <v>0.35833333333333334</v>
      </c>
      <c r="K165" s="357">
        <f t="shared" si="48"/>
        <v>0.35833333333333334</v>
      </c>
      <c r="L165" s="302">
        <f t="shared" si="36"/>
        <v>1.075</v>
      </c>
      <c r="M165" s="302">
        <f t="shared" si="37"/>
        <v>2.15</v>
      </c>
      <c r="N165" s="357">
        <f>SUM(N166:N172)</f>
        <v>0.35833333333333334</v>
      </c>
      <c r="O165" s="357">
        <f t="shared" ref="O165:P165" si="49">SUM(O166:O172)</f>
        <v>0.35833333333333334</v>
      </c>
      <c r="P165" s="357">
        <f t="shared" si="49"/>
        <v>0.35833333333333334</v>
      </c>
      <c r="Q165" s="302">
        <f t="shared" si="38"/>
        <v>1.075</v>
      </c>
      <c r="R165" s="302">
        <f t="shared" si="39"/>
        <v>3.2249999999999996</v>
      </c>
      <c r="S165" s="357">
        <f>SUM(S166:S172)</f>
        <v>0.35833333333333334</v>
      </c>
      <c r="T165" s="357">
        <f t="shared" ref="T165:U165" si="50">SUM(T166:T172)</f>
        <v>0.35833333333333334</v>
      </c>
      <c r="U165" s="357">
        <f t="shared" si="50"/>
        <v>0.35833333333333334</v>
      </c>
      <c r="V165" s="302">
        <f t="shared" si="40"/>
        <v>1.075</v>
      </c>
      <c r="W165" s="302">
        <f t="shared" si="41"/>
        <v>2.15</v>
      </c>
      <c r="X165" s="302">
        <f t="shared" si="42"/>
        <v>4.3</v>
      </c>
      <c r="Y165" s="303"/>
      <c r="Z165" s="304"/>
      <c r="AA165" s="272"/>
      <c r="AB165" s="87">
        <f>X165-[1]лаз!$X229</f>
        <v>0</v>
      </c>
      <c r="AE165" s="302"/>
      <c r="AF165" s="303"/>
      <c r="AG165" s="304"/>
      <c r="AI165" s="306">
        <f t="shared" si="43"/>
        <v>4.3</v>
      </c>
      <c r="AJ165" s="307">
        <f t="shared" si="44"/>
        <v>0</v>
      </c>
      <c r="AL165" s="302"/>
      <c r="AM165" s="303"/>
      <c r="AN165" s="304"/>
      <c r="AP165" s="302">
        <f t="shared" si="45"/>
        <v>4.3</v>
      </c>
      <c r="AQ165" s="307">
        <f t="shared" si="46"/>
        <v>0</v>
      </c>
      <c r="AR165" s="299"/>
      <c r="AS165" s="299"/>
      <c r="AT165" s="299"/>
      <c r="AU165" s="299"/>
      <c r="AV165" s="299"/>
      <c r="AW165" s="299"/>
      <c r="AX165" s="299"/>
      <c r="AY165" s="299"/>
      <c r="AZ165" s="299"/>
      <c r="BA165" s="299"/>
      <c r="BB165" s="299"/>
      <c r="BC165" s="299"/>
    </row>
    <row r="166" spans="1:55" s="282" customFormat="1" ht="18" customHeight="1" outlineLevel="1">
      <c r="A166" s="327" t="s">
        <v>268</v>
      </c>
      <c r="B166" s="1091" t="s">
        <v>269</v>
      </c>
      <c r="C166" s="1092"/>
      <c r="D166" s="364" t="s">
        <v>134</v>
      </c>
      <c r="E166" s="329">
        <v>0</v>
      </c>
      <c r="F166" s="329">
        <v>0</v>
      </c>
      <c r="G166" s="329">
        <f t="shared" ref="G166:G175" si="51">H166-E166-F166</f>
        <v>0</v>
      </c>
      <c r="H166" s="330">
        <f>[1]лаз!H230</f>
        <v>0</v>
      </c>
      <c r="I166" s="329">
        <f>[1]лаз!I230</f>
        <v>0</v>
      </c>
      <c r="J166" s="329">
        <f>[1]лаз!J230</f>
        <v>0</v>
      </c>
      <c r="K166" s="329">
        <f>[1]лаз!K230</f>
        <v>0</v>
      </c>
      <c r="L166" s="330">
        <f t="shared" si="36"/>
        <v>0</v>
      </c>
      <c r="M166" s="330">
        <f t="shared" si="37"/>
        <v>0</v>
      </c>
      <c r="N166" s="329">
        <f>[1]лаз!N230</f>
        <v>0</v>
      </c>
      <c r="O166" s="329">
        <f>[1]лаз!O230</f>
        <v>0</v>
      </c>
      <c r="P166" s="329">
        <f>[1]лаз!P230</f>
        <v>0</v>
      </c>
      <c r="Q166" s="330">
        <f t="shared" si="38"/>
        <v>0</v>
      </c>
      <c r="R166" s="330">
        <f t="shared" si="39"/>
        <v>0</v>
      </c>
      <c r="S166" s="329">
        <f>[1]лаз!S230</f>
        <v>0</v>
      </c>
      <c r="T166" s="329">
        <f>[1]лаз!T230</f>
        <v>0</v>
      </c>
      <c r="U166" s="329">
        <f>[1]лаз!U230</f>
        <v>0</v>
      </c>
      <c r="V166" s="330">
        <f t="shared" si="40"/>
        <v>0</v>
      </c>
      <c r="W166" s="330">
        <f t="shared" si="41"/>
        <v>0</v>
      </c>
      <c r="X166" s="330">
        <f t="shared" si="42"/>
        <v>0</v>
      </c>
      <c r="Y166" s="353"/>
      <c r="Z166" s="354"/>
      <c r="AA166" s="272"/>
      <c r="AB166" s="87">
        <f>X166-[1]лаз!$X230</f>
        <v>0</v>
      </c>
      <c r="AE166" s="330"/>
      <c r="AF166" s="353"/>
      <c r="AG166" s="354"/>
      <c r="AI166" s="333">
        <f t="shared" si="43"/>
        <v>0</v>
      </c>
      <c r="AJ166" s="355">
        <f t="shared" si="44"/>
        <v>0</v>
      </c>
      <c r="AL166" s="330"/>
      <c r="AM166" s="353"/>
      <c r="AN166" s="354"/>
      <c r="AP166" s="330">
        <f t="shared" si="45"/>
        <v>0</v>
      </c>
      <c r="AQ166" s="355">
        <f t="shared" si="46"/>
        <v>0</v>
      </c>
      <c r="AR166" s="299"/>
      <c r="AS166" s="299"/>
      <c r="AT166" s="299"/>
      <c r="AU166" s="299"/>
      <c r="AV166" s="299"/>
      <c r="AW166" s="299"/>
      <c r="AX166" s="299"/>
      <c r="AY166" s="299"/>
      <c r="AZ166" s="299"/>
      <c r="BA166" s="299"/>
      <c r="BB166" s="299"/>
      <c r="BC166" s="299"/>
    </row>
    <row r="167" spans="1:55" s="282" customFormat="1" ht="18" customHeight="1" outlineLevel="1">
      <c r="A167" s="327" t="s">
        <v>270</v>
      </c>
      <c r="B167" s="1091" t="s">
        <v>271</v>
      </c>
      <c r="C167" s="1092"/>
      <c r="D167" s="364" t="s">
        <v>134</v>
      </c>
      <c r="E167" s="329">
        <v>0</v>
      </c>
      <c r="F167" s="329">
        <v>0</v>
      </c>
      <c r="G167" s="329">
        <f t="shared" si="51"/>
        <v>0</v>
      </c>
      <c r="H167" s="330">
        <f>[1]лаз!H231</f>
        <v>0</v>
      </c>
      <c r="I167" s="329">
        <f>[1]лаз!I231</f>
        <v>0</v>
      </c>
      <c r="J167" s="329">
        <f>[1]лаз!J231</f>
        <v>0</v>
      </c>
      <c r="K167" s="329">
        <f>[1]лаз!K231</f>
        <v>0</v>
      </c>
      <c r="L167" s="330">
        <f t="shared" si="36"/>
        <v>0</v>
      </c>
      <c r="M167" s="330">
        <f t="shared" si="37"/>
        <v>0</v>
      </c>
      <c r="N167" s="329">
        <f>[1]лаз!N231</f>
        <v>0</v>
      </c>
      <c r="O167" s="329">
        <f>[1]лаз!O231</f>
        <v>0</v>
      </c>
      <c r="P167" s="329">
        <f>[1]лаз!P231</f>
        <v>0</v>
      </c>
      <c r="Q167" s="330">
        <f t="shared" si="38"/>
        <v>0</v>
      </c>
      <c r="R167" s="330">
        <f t="shared" si="39"/>
        <v>0</v>
      </c>
      <c r="S167" s="329">
        <f>[1]лаз!S231</f>
        <v>0</v>
      </c>
      <c r="T167" s="329">
        <f>[1]лаз!T231</f>
        <v>0</v>
      </c>
      <c r="U167" s="329">
        <f>[1]лаз!U231</f>
        <v>0</v>
      </c>
      <c r="V167" s="330">
        <f t="shared" si="40"/>
        <v>0</v>
      </c>
      <c r="W167" s="330">
        <f t="shared" si="41"/>
        <v>0</v>
      </c>
      <c r="X167" s="330">
        <f t="shared" si="42"/>
        <v>0</v>
      </c>
      <c r="Y167" s="353"/>
      <c r="Z167" s="354"/>
      <c r="AA167" s="272"/>
      <c r="AB167" s="87">
        <f>X167-[1]лаз!$X231</f>
        <v>0</v>
      </c>
      <c r="AE167" s="330"/>
      <c r="AF167" s="353"/>
      <c r="AG167" s="354"/>
      <c r="AI167" s="333">
        <f t="shared" si="43"/>
        <v>0</v>
      </c>
      <c r="AJ167" s="355">
        <f t="shared" si="44"/>
        <v>0</v>
      </c>
      <c r="AL167" s="330"/>
      <c r="AM167" s="353"/>
      <c r="AN167" s="354"/>
      <c r="AP167" s="330">
        <f t="shared" si="45"/>
        <v>0</v>
      </c>
      <c r="AQ167" s="355">
        <f t="shared" si="46"/>
        <v>0</v>
      </c>
      <c r="AR167" s="299"/>
      <c r="AS167" s="299"/>
      <c r="AT167" s="299"/>
      <c r="AU167" s="299"/>
      <c r="AV167" s="299"/>
      <c r="AW167" s="299"/>
      <c r="AX167" s="299"/>
      <c r="AY167" s="299"/>
      <c r="AZ167" s="299"/>
      <c r="BA167" s="299"/>
      <c r="BB167" s="299"/>
      <c r="BC167" s="299"/>
    </row>
    <row r="168" spans="1:55" s="282" customFormat="1" ht="18" customHeight="1" outlineLevel="1">
      <c r="A168" s="327" t="s">
        <v>272</v>
      </c>
      <c r="B168" s="1091" t="s">
        <v>273</v>
      </c>
      <c r="C168" s="1092"/>
      <c r="D168" s="364" t="s">
        <v>134</v>
      </c>
      <c r="E168" s="329">
        <v>0</v>
      </c>
      <c r="F168" s="329">
        <v>0</v>
      </c>
      <c r="G168" s="329">
        <f t="shared" si="51"/>
        <v>0</v>
      </c>
      <c r="H168" s="330">
        <f>[1]лаз!H232</f>
        <v>0</v>
      </c>
      <c r="I168" s="329">
        <f>[1]лаз!I232</f>
        <v>0</v>
      </c>
      <c r="J168" s="329">
        <f>[1]лаз!J232</f>
        <v>0</v>
      </c>
      <c r="K168" s="329">
        <f>[1]лаз!K232</f>
        <v>0</v>
      </c>
      <c r="L168" s="330">
        <f t="shared" si="36"/>
        <v>0</v>
      </c>
      <c r="M168" s="330">
        <f t="shared" si="37"/>
        <v>0</v>
      </c>
      <c r="N168" s="329">
        <f>[1]лаз!N232</f>
        <v>0</v>
      </c>
      <c r="O168" s="329">
        <f>[1]лаз!O232</f>
        <v>0</v>
      </c>
      <c r="P168" s="329">
        <f>[1]лаз!P232</f>
        <v>0</v>
      </c>
      <c r="Q168" s="330">
        <f t="shared" si="38"/>
        <v>0</v>
      </c>
      <c r="R168" s="330">
        <f t="shared" si="39"/>
        <v>0</v>
      </c>
      <c r="S168" s="329">
        <f>[1]лаз!S232</f>
        <v>0</v>
      </c>
      <c r="T168" s="329">
        <f>[1]лаз!T232</f>
        <v>0</v>
      </c>
      <c r="U168" s="329">
        <f>[1]лаз!U232</f>
        <v>0</v>
      </c>
      <c r="V168" s="330">
        <f t="shared" si="40"/>
        <v>0</v>
      </c>
      <c r="W168" s="330">
        <f t="shared" si="41"/>
        <v>0</v>
      </c>
      <c r="X168" s="330">
        <f t="shared" si="42"/>
        <v>0</v>
      </c>
      <c r="Y168" s="353"/>
      <c r="Z168" s="354"/>
      <c r="AA168" s="272"/>
      <c r="AB168" s="87">
        <f>X168-[1]лаз!$X232</f>
        <v>0</v>
      </c>
      <c r="AE168" s="330"/>
      <c r="AF168" s="353"/>
      <c r="AG168" s="354"/>
      <c r="AI168" s="333">
        <f t="shared" si="43"/>
        <v>0</v>
      </c>
      <c r="AJ168" s="355">
        <f t="shared" si="44"/>
        <v>0</v>
      </c>
      <c r="AL168" s="330"/>
      <c r="AM168" s="353"/>
      <c r="AN168" s="354"/>
      <c r="AP168" s="330">
        <f t="shared" si="45"/>
        <v>0</v>
      </c>
      <c r="AQ168" s="355">
        <f t="shared" si="46"/>
        <v>0</v>
      </c>
      <c r="AR168" s="299"/>
      <c r="AS168" s="299"/>
      <c r="AT168" s="299"/>
      <c r="AU168" s="299"/>
      <c r="AV168" s="299"/>
      <c r="AW168" s="299"/>
      <c r="AX168" s="299"/>
      <c r="AY168" s="299"/>
      <c r="AZ168" s="299"/>
      <c r="BA168" s="299"/>
      <c r="BB168" s="299"/>
      <c r="BC168" s="299"/>
    </row>
    <row r="169" spans="1:55" s="282" customFormat="1" ht="18" customHeight="1" outlineLevel="1">
      <c r="A169" s="327" t="s">
        <v>274</v>
      </c>
      <c r="B169" s="1091" t="s">
        <v>275</v>
      </c>
      <c r="C169" s="1092"/>
      <c r="D169" s="364" t="s">
        <v>134</v>
      </c>
      <c r="E169" s="329">
        <v>0</v>
      </c>
      <c r="F169" s="329">
        <v>0</v>
      </c>
      <c r="G169" s="329">
        <f t="shared" si="51"/>
        <v>0</v>
      </c>
      <c r="H169" s="330">
        <f>[1]лаз!H233</f>
        <v>0</v>
      </c>
      <c r="I169" s="329">
        <f>[1]лаз!I233</f>
        <v>0</v>
      </c>
      <c r="J169" s="329">
        <f>[1]лаз!J233</f>
        <v>0</v>
      </c>
      <c r="K169" s="329">
        <f>[1]лаз!K233</f>
        <v>0</v>
      </c>
      <c r="L169" s="330">
        <f t="shared" si="36"/>
        <v>0</v>
      </c>
      <c r="M169" s="330">
        <f t="shared" si="37"/>
        <v>0</v>
      </c>
      <c r="N169" s="329">
        <f>[1]лаз!N233</f>
        <v>0</v>
      </c>
      <c r="O169" s="329">
        <f>[1]лаз!O233</f>
        <v>0</v>
      </c>
      <c r="P169" s="329">
        <f>[1]лаз!P233</f>
        <v>0</v>
      </c>
      <c r="Q169" s="330">
        <f t="shared" si="38"/>
        <v>0</v>
      </c>
      <c r="R169" s="330">
        <f t="shared" si="39"/>
        <v>0</v>
      </c>
      <c r="S169" s="329">
        <f>[1]лаз!S233</f>
        <v>0</v>
      </c>
      <c r="T169" s="329">
        <f>[1]лаз!T233</f>
        <v>0</v>
      </c>
      <c r="U169" s="329">
        <f>[1]лаз!U233</f>
        <v>0</v>
      </c>
      <c r="V169" s="330">
        <f t="shared" si="40"/>
        <v>0</v>
      </c>
      <c r="W169" s="330">
        <f t="shared" si="41"/>
        <v>0</v>
      </c>
      <c r="X169" s="330">
        <f t="shared" si="42"/>
        <v>0</v>
      </c>
      <c r="Y169" s="353"/>
      <c r="Z169" s="354"/>
      <c r="AA169" s="272"/>
      <c r="AB169" s="87">
        <f>X169-[1]лаз!$X233</f>
        <v>0</v>
      </c>
      <c r="AE169" s="330"/>
      <c r="AF169" s="353"/>
      <c r="AG169" s="354"/>
      <c r="AI169" s="333">
        <f t="shared" si="43"/>
        <v>0</v>
      </c>
      <c r="AJ169" s="355">
        <f t="shared" si="44"/>
        <v>0</v>
      </c>
      <c r="AL169" s="330"/>
      <c r="AM169" s="353"/>
      <c r="AN169" s="354"/>
      <c r="AP169" s="330">
        <f t="shared" si="45"/>
        <v>0</v>
      </c>
      <c r="AQ169" s="355">
        <f t="shared" si="46"/>
        <v>0</v>
      </c>
      <c r="AR169" s="299"/>
      <c r="AS169" s="299"/>
      <c r="AT169" s="299"/>
      <c r="AU169" s="299"/>
      <c r="AV169" s="299"/>
      <c r="AW169" s="299"/>
      <c r="AX169" s="299"/>
      <c r="AY169" s="299"/>
      <c r="AZ169" s="299"/>
      <c r="BA169" s="299"/>
      <c r="BB169" s="299"/>
      <c r="BC169" s="299"/>
    </row>
    <row r="170" spans="1:55" s="282" customFormat="1" ht="18" customHeight="1" outlineLevel="1">
      <c r="A170" s="327" t="s">
        <v>276</v>
      </c>
      <c r="B170" s="1091" t="s">
        <v>277</v>
      </c>
      <c r="C170" s="1092"/>
      <c r="D170" s="364" t="s">
        <v>134</v>
      </c>
      <c r="E170" s="329">
        <v>0</v>
      </c>
      <c r="F170" s="329">
        <v>0</v>
      </c>
      <c r="G170" s="329">
        <f t="shared" si="51"/>
        <v>0.75</v>
      </c>
      <c r="H170" s="330">
        <f>[1]лаз!H234</f>
        <v>0.75</v>
      </c>
      <c r="I170" s="329">
        <f>[1]лаз!I234</f>
        <v>0.25</v>
      </c>
      <c r="J170" s="329">
        <f>[1]лаз!J234</f>
        <v>0.25</v>
      </c>
      <c r="K170" s="329">
        <f>[1]лаз!K234</f>
        <v>0.25</v>
      </c>
      <c r="L170" s="330">
        <f t="shared" si="36"/>
        <v>0.75</v>
      </c>
      <c r="M170" s="330">
        <f t="shared" si="37"/>
        <v>1.5</v>
      </c>
      <c r="N170" s="329">
        <f>[1]лаз!N234</f>
        <v>0.25</v>
      </c>
      <c r="O170" s="329">
        <f>[1]лаз!O234</f>
        <v>0.25</v>
      </c>
      <c r="P170" s="329">
        <f>[1]лаз!P234</f>
        <v>0.25</v>
      </c>
      <c r="Q170" s="330">
        <f t="shared" si="38"/>
        <v>0.75</v>
      </c>
      <c r="R170" s="330">
        <f t="shared" si="39"/>
        <v>2.25</v>
      </c>
      <c r="S170" s="329">
        <f>[1]лаз!S234</f>
        <v>0.25</v>
      </c>
      <c r="T170" s="329">
        <f>[1]лаз!T234</f>
        <v>0.25</v>
      </c>
      <c r="U170" s="329">
        <f>[1]лаз!U234</f>
        <v>0.25</v>
      </c>
      <c r="V170" s="330">
        <f t="shared" si="40"/>
        <v>0.75</v>
      </c>
      <c r="W170" s="330">
        <f t="shared" si="41"/>
        <v>1.5</v>
      </c>
      <c r="X170" s="330">
        <f t="shared" si="42"/>
        <v>3</v>
      </c>
      <c r="Y170" s="353"/>
      <c r="Z170" s="354"/>
      <c r="AA170" s="272"/>
      <c r="AB170" s="87">
        <f>X170-[1]лаз!$X234</f>
        <v>0</v>
      </c>
      <c r="AE170" s="330"/>
      <c r="AF170" s="353"/>
      <c r="AG170" s="354"/>
      <c r="AI170" s="333">
        <f t="shared" si="43"/>
        <v>3</v>
      </c>
      <c r="AJ170" s="355">
        <f t="shared" si="44"/>
        <v>0</v>
      </c>
      <c r="AL170" s="330"/>
      <c r="AM170" s="353"/>
      <c r="AN170" s="354"/>
      <c r="AP170" s="330">
        <f t="shared" si="45"/>
        <v>3</v>
      </c>
      <c r="AQ170" s="355">
        <f t="shared" si="46"/>
        <v>0</v>
      </c>
      <c r="AR170" s="299"/>
      <c r="AS170" s="299"/>
      <c r="AT170" s="299"/>
      <c r="AU170" s="299"/>
      <c r="AV170" s="299"/>
      <c r="AW170" s="299"/>
      <c r="AX170" s="299"/>
      <c r="AY170" s="299"/>
      <c r="AZ170" s="299"/>
      <c r="BA170" s="299"/>
      <c r="BB170" s="299"/>
      <c r="BC170" s="299"/>
    </row>
    <row r="171" spans="1:55" s="282" customFormat="1" ht="18" customHeight="1" outlineLevel="1">
      <c r="A171" s="327" t="s">
        <v>278</v>
      </c>
      <c r="B171" s="1091" t="s">
        <v>279</v>
      </c>
      <c r="C171" s="1092"/>
      <c r="D171" s="364" t="s">
        <v>134</v>
      </c>
      <c r="E171" s="329">
        <v>0</v>
      </c>
      <c r="F171" s="329">
        <v>0</v>
      </c>
      <c r="G171" s="329">
        <f t="shared" si="51"/>
        <v>0.32500000000000001</v>
      </c>
      <c r="H171" s="330">
        <f>[1]лаз!H235</f>
        <v>0.32500000000000001</v>
      </c>
      <c r="I171" s="329">
        <f>[1]лаз!I235</f>
        <v>0.10833333333333334</v>
      </c>
      <c r="J171" s="329">
        <f>[1]лаз!J235</f>
        <v>0.10833333333333334</v>
      </c>
      <c r="K171" s="329">
        <f>[1]лаз!K235</f>
        <v>0.10833333333333334</v>
      </c>
      <c r="L171" s="330">
        <f t="shared" si="36"/>
        <v>0.32500000000000001</v>
      </c>
      <c r="M171" s="330">
        <f t="shared" si="37"/>
        <v>0.65</v>
      </c>
      <c r="N171" s="329">
        <f>[1]лаз!N235</f>
        <v>0.10833333333333334</v>
      </c>
      <c r="O171" s="329">
        <f>[1]лаз!O235</f>
        <v>0.10833333333333334</v>
      </c>
      <c r="P171" s="329">
        <f>[1]лаз!P235</f>
        <v>0.10833333333333334</v>
      </c>
      <c r="Q171" s="330">
        <f t="shared" si="38"/>
        <v>0.32500000000000001</v>
      </c>
      <c r="R171" s="330">
        <f t="shared" si="39"/>
        <v>0.97500000000000009</v>
      </c>
      <c r="S171" s="329">
        <f>[1]лаз!S235</f>
        <v>0.10833333333333334</v>
      </c>
      <c r="T171" s="329">
        <f>[1]лаз!T235</f>
        <v>0.10833333333333334</v>
      </c>
      <c r="U171" s="329">
        <f>[1]лаз!U235</f>
        <v>0.10833333333333334</v>
      </c>
      <c r="V171" s="330">
        <f t="shared" si="40"/>
        <v>0.32500000000000001</v>
      </c>
      <c r="W171" s="330">
        <f t="shared" si="41"/>
        <v>0.65</v>
      </c>
      <c r="X171" s="330">
        <f t="shared" si="42"/>
        <v>1.3</v>
      </c>
      <c r="Y171" s="353"/>
      <c r="Z171" s="354"/>
      <c r="AA171" s="272"/>
      <c r="AB171" s="87">
        <f>X171-[1]лаз!$X235</f>
        <v>0</v>
      </c>
      <c r="AE171" s="330"/>
      <c r="AF171" s="353"/>
      <c r="AG171" s="354"/>
      <c r="AI171" s="333">
        <f t="shared" si="43"/>
        <v>1.3</v>
      </c>
      <c r="AJ171" s="355">
        <f t="shared" si="44"/>
        <v>0</v>
      </c>
      <c r="AL171" s="330"/>
      <c r="AM171" s="353"/>
      <c r="AN171" s="354"/>
      <c r="AP171" s="330">
        <f t="shared" si="45"/>
        <v>1.3</v>
      </c>
      <c r="AQ171" s="355">
        <f t="shared" si="46"/>
        <v>0</v>
      </c>
      <c r="AR171" s="299"/>
      <c r="AS171" s="299"/>
      <c r="AT171" s="299"/>
      <c r="AU171" s="299"/>
      <c r="AV171" s="299"/>
      <c r="AW171" s="299"/>
      <c r="AX171" s="299"/>
      <c r="AY171" s="299"/>
      <c r="AZ171" s="299"/>
      <c r="BA171" s="299"/>
      <c r="BB171" s="299"/>
      <c r="BC171" s="299"/>
    </row>
    <row r="172" spans="1:55" s="282" customFormat="1" ht="18" customHeight="1" outlineLevel="1">
      <c r="A172" s="327" t="s">
        <v>280</v>
      </c>
      <c r="B172" s="1091" t="s">
        <v>281</v>
      </c>
      <c r="C172" s="1092"/>
      <c r="D172" s="364" t="s">
        <v>134</v>
      </c>
      <c r="E172" s="329">
        <v>0</v>
      </c>
      <c r="F172" s="329">
        <v>0</v>
      </c>
      <c r="G172" s="329">
        <f t="shared" si="51"/>
        <v>0</v>
      </c>
      <c r="H172" s="330">
        <f>[1]лаз!H236</f>
        <v>0</v>
      </c>
      <c r="I172" s="329">
        <f>[1]лаз!I236</f>
        <v>0</v>
      </c>
      <c r="J172" s="329">
        <f>[1]лаз!J236</f>
        <v>0</v>
      </c>
      <c r="K172" s="329">
        <f>[1]лаз!K236</f>
        <v>0</v>
      </c>
      <c r="L172" s="330">
        <f t="shared" si="36"/>
        <v>0</v>
      </c>
      <c r="M172" s="330">
        <f t="shared" si="37"/>
        <v>0</v>
      </c>
      <c r="N172" s="329">
        <f>[1]лаз!N236</f>
        <v>0</v>
      </c>
      <c r="O172" s="329">
        <f>[1]лаз!O236</f>
        <v>0</v>
      </c>
      <c r="P172" s="329">
        <f>[1]лаз!P236</f>
        <v>0</v>
      </c>
      <c r="Q172" s="330">
        <f t="shared" si="38"/>
        <v>0</v>
      </c>
      <c r="R172" s="330">
        <f t="shared" si="39"/>
        <v>0</v>
      </c>
      <c r="S172" s="329">
        <f>[1]лаз!S236</f>
        <v>0</v>
      </c>
      <c r="T172" s="329">
        <f>[1]лаз!T236</f>
        <v>0</v>
      </c>
      <c r="U172" s="329">
        <f>[1]лаз!U236</f>
        <v>0</v>
      </c>
      <c r="V172" s="330">
        <f t="shared" si="40"/>
        <v>0</v>
      </c>
      <c r="W172" s="330">
        <f t="shared" si="41"/>
        <v>0</v>
      </c>
      <c r="X172" s="330">
        <f t="shared" si="42"/>
        <v>0</v>
      </c>
      <c r="Y172" s="353"/>
      <c r="Z172" s="354"/>
      <c r="AA172" s="272"/>
      <c r="AB172" s="87">
        <f>X172-[1]лаз!$X236</f>
        <v>0</v>
      </c>
      <c r="AE172" s="330"/>
      <c r="AF172" s="353"/>
      <c r="AG172" s="354"/>
      <c r="AI172" s="333">
        <f t="shared" si="43"/>
        <v>0</v>
      </c>
      <c r="AJ172" s="355">
        <f t="shared" si="44"/>
        <v>0</v>
      </c>
      <c r="AL172" s="330"/>
      <c r="AM172" s="353"/>
      <c r="AN172" s="354"/>
      <c r="AP172" s="330">
        <f t="shared" si="45"/>
        <v>0</v>
      </c>
      <c r="AQ172" s="355">
        <f t="shared" si="46"/>
        <v>0</v>
      </c>
      <c r="AR172" s="299"/>
      <c r="AS172" s="299"/>
      <c r="AT172" s="299"/>
      <c r="AU172" s="299"/>
      <c r="AV172" s="299"/>
      <c r="AW172" s="299"/>
      <c r="AX172" s="299"/>
      <c r="AY172" s="299"/>
      <c r="AZ172" s="299"/>
      <c r="BA172" s="299"/>
      <c r="BB172" s="299"/>
      <c r="BC172" s="299"/>
    </row>
    <row r="173" spans="1:55" s="282" customFormat="1" ht="18" customHeight="1" outlineLevel="1">
      <c r="A173" s="327" t="s">
        <v>282</v>
      </c>
      <c r="B173" s="1087" t="s">
        <v>283</v>
      </c>
      <c r="C173" s="1088"/>
      <c r="D173" s="364" t="s">
        <v>134</v>
      </c>
      <c r="E173" s="329">
        <v>0</v>
      </c>
      <c r="F173" s="329">
        <v>0</v>
      </c>
      <c r="G173" s="329">
        <f t="shared" si="51"/>
        <v>0</v>
      </c>
      <c r="H173" s="330">
        <f>[1]лаз!H237</f>
        <v>0</v>
      </c>
      <c r="I173" s="329">
        <f>[1]лаз!I237</f>
        <v>0</v>
      </c>
      <c r="J173" s="329">
        <f>[1]лаз!J237</f>
        <v>0</v>
      </c>
      <c r="K173" s="329">
        <f>[1]лаз!K237</f>
        <v>0</v>
      </c>
      <c r="L173" s="330">
        <f t="shared" si="36"/>
        <v>0</v>
      </c>
      <c r="M173" s="330">
        <f t="shared" si="37"/>
        <v>0</v>
      </c>
      <c r="N173" s="329">
        <f>[1]лаз!N237</f>
        <v>0</v>
      </c>
      <c r="O173" s="329">
        <f>[1]лаз!O237</f>
        <v>0</v>
      </c>
      <c r="P173" s="329">
        <f>[1]лаз!P237</f>
        <v>0</v>
      </c>
      <c r="Q173" s="330">
        <f t="shared" si="38"/>
        <v>0</v>
      </c>
      <c r="R173" s="330">
        <f t="shared" si="39"/>
        <v>0</v>
      </c>
      <c r="S173" s="329">
        <f>[1]лаз!S237</f>
        <v>0</v>
      </c>
      <c r="T173" s="329">
        <f>[1]лаз!T237</f>
        <v>0</v>
      </c>
      <c r="U173" s="329">
        <f>[1]лаз!U237</f>
        <v>0</v>
      </c>
      <c r="V173" s="330">
        <f t="shared" si="40"/>
        <v>0</v>
      </c>
      <c r="W173" s="330">
        <f t="shared" si="41"/>
        <v>0</v>
      </c>
      <c r="X173" s="330">
        <f t="shared" si="42"/>
        <v>0</v>
      </c>
      <c r="Y173" s="353"/>
      <c r="Z173" s="354"/>
      <c r="AA173" s="272"/>
      <c r="AB173" s="87">
        <f>X173-[1]лаз!$X237</f>
        <v>0</v>
      </c>
      <c r="AE173" s="330"/>
      <c r="AF173" s="353"/>
      <c r="AG173" s="354"/>
      <c r="AI173" s="333">
        <f t="shared" si="43"/>
        <v>0</v>
      </c>
      <c r="AJ173" s="355">
        <f t="shared" si="44"/>
        <v>0</v>
      </c>
      <c r="AL173" s="330"/>
      <c r="AM173" s="353"/>
      <c r="AN173" s="354"/>
      <c r="AP173" s="330">
        <f t="shared" si="45"/>
        <v>0</v>
      </c>
      <c r="AQ173" s="355">
        <f t="shared" si="46"/>
        <v>0</v>
      </c>
      <c r="AR173" s="299"/>
      <c r="AS173" s="299"/>
      <c r="AT173" s="299"/>
      <c r="AU173" s="299"/>
      <c r="AV173" s="299"/>
      <c r="AW173" s="299"/>
      <c r="AX173" s="299"/>
      <c r="AY173" s="299"/>
      <c r="AZ173" s="299"/>
      <c r="BA173" s="299"/>
      <c r="BB173" s="299"/>
      <c r="BC173" s="299"/>
    </row>
    <row r="174" spans="1:55" s="282" customFormat="1" ht="18" customHeight="1" outlineLevel="1">
      <c r="A174" s="327" t="s">
        <v>284</v>
      </c>
      <c r="B174" s="1087" t="s">
        <v>285</v>
      </c>
      <c r="C174" s="1088"/>
      <c r="D174" s="364" t="s">
        <v>134</v>
      </c>
      <c r="E174" s="329">
        <v>0</v>
      </c>
      <c r="F174" s="329">
        <v>0</v>
      </c>
      <c r="G174" s="329">
        <f t="shared" si="51"/>
        <v>0</v>
      </c>
      <c r="H174" s="330">
        <f>[1]лаз!H238</f>
        <v>0</v>
      </c>
      <c r="I174" s="329">
        <f>[1]лаз!I238</f>
        <v>0</v>
      </c>
      <c r="J174" s="329">
        <f>[1]лаз!J238</f>
        <v>0</v>
      </c>
      <c r="K174" s="329">
        <f>[1]лаз!K238</f>
        <v>0</v>
      </c>
      <c r="L174" s="330">
        <f t="shared" si="36"/>
        <v>0</v>
      </c>
      <c r="M174" s="330">
        <f t="shared" si="37"/>
        <v>0</v>
      </c>
      <c r="N174" s="329">
        <f>[1]лаз!N238</f>
        <v>0</v>
      </c>
      <c r="O174" s="329">
        <f>[1]лаз!O238</f>
        <v>0</v>
      </c>
      <c r="P174" s="329">
        <f>[1]лаз!P238</f>
        <v>0</v>
      </c>
      <c r="Q174" s="330">
        <f t="shared" si="38"/>
        <v>0</v>
      </c>
      <c r="R174" s="330">
        <f t="shared" si="39"/>
        <v>0</v>
      </c>
      <c r="S174" s="329">
        <f>[1]лаз!S238</f>
        <v>0</v>
      </c>
      <c r="T174" s="329">
        <f>[1]лаз!T238</f>
        <v>0</v>
      </c>
      <c r="U174" s="329">
        <f>[1]лаз!U238</f>
        <v>0</v>
      </c>
      <c r="V174" s="330">
        <f t="shared" si="40"/>
        <v>0</v>
      </c>
      <c r="W174" s="330">
        <f t="shared" si="41"/>
        <v>0</v>
      </c>
      <c r="X174" s="330">
        <f t="shared" si="42"/>
        <v>0</v>
      </c>
      <c r="Y174" s="353"/>
      <c r="Z174" s="354"/>
      <c r="AA174" s="272"/>
      <c r="AB174" s="87">
        <f>X174-[1]лаз!$X238</f>
        <v>0</v>
      </c>
      <c r="AE174" s="330"/>
      <c r="AF174" s="353"/>
      <c r="AG174" s="354"/>
      <c r="AI174" s="333">
        <f t="shared" si="43"/>
        <v>0</v>
      </c>
      <c r="AJ174" s="355">
        <f t="shared" si="44"/>
        <v>0</v>
      </c>
      <c r="AL174" s="330"/>
      <c r="AM174" s="353"/>
      <c r="AN174" s="354"/>
      <c r="AP174" s="330">
        <f t="shared" si="45"/>
        <v>0</v>
      </c>
      <c r="AQ174" s="355">
        <f t="shared" si="46"/>
        <v>0</v>
      </c>
      <c r="AR174" s="299"/>
      <c r="AS174" s="299"/>
      <c r="AT174" s="299"/>
      <c r="AU174" s="299"/>
      <c r="AV174" s="299"/>
      <c r="AW174" s="299"/>
      <c r="AX174" s="299"/>
      <c r="AY174" s="299"/>
      <c r="AZ174" s="299"/>
      <c r="BA174" s="299"/>
      <c r="BB174" s="299"/>
      <c r="BC174" s="299"/>
    </row>
    <row r="175" spans="1:55" s="282" customFormat="1" ht="18" customHeight="1" outlineLevel="1">
      <c r="A175" s="327" t="s">
        <v>286</v>
      </c>
      <c r="B175" s="1087" t="s">
        <v>287</v>
      </c>
      <c r="C175" s="1088"/>
      <c r="D175" s="364" t="s">
        <v>134</v>
      </c>
      <c r="E175" s="329">
        <v>0</v>
      </c>
      <c r="F175" s="329">
        <v>0</v>
      </c>
      <c r="G175" s="329">
        <f t="shared" si="51"/>
        <v>4.5999999999999996</v>
      </c>
      <c r="H175" s="330">
        <f>[1]лаз!H239</f>
        <v>4.5999999999999996</v>
      </c>
      <c r="I175" s="329">
        <f>[1]лаз!I239</f>
        <v>1.2</v>
      </c>
      <c r="J175" s="329">
        <f>[1]лаз!J239</f>
        <v>1.2</v>
      </c>
      <c r="K175" s="329">
        <f>[1]лаз!K239</f>
        <v>2.2000000000000002</v>
      </c>
      <c r="L175" s="330">
        <f t="shared" si="36"/>
        <v>4.5999999999999996</v>
      </c>
      <c r="M175" s="330">
        <f t="shared" si="37"/>
        <v>9.1999999999999993</v>
      </c>
      <c r="N175" s="329">
        <f>[1]лаз!N239</f>
        <v>1.2</v>
      </c>
      <c r="O175" s="329">
        <f>[1]лаз!O239</f>
        <v>1.2</v>
      </c>
      <c r="P175" s="329">
        <f>[1]лаз!P239</f>
        <v>2.2000000000000002</v>
      </c>
      <c r="Q175" s="330">
        <f t="shared" si="38"/>
        <v>4.5999999999999996</v>
      </c>
      <c r="R175" s="330">
        <f t="shared" si="39"/>
        <v>13.799999999999999</v>
      </c>
      <c r="S175" s="329">
        <f>[1]лаз!S239</f>
        <v>1.2</v>
      </c>
      <c r="T175" s="329">
        <f>[1]лаз!T239</f>
        <v>1.2</v>
      </c>
      <c r="U175" s="329">
        <f>[1]лаз!U239</f>
        <v>2.2000000000000002</v>
      </c>
      <c r="V175" s="330">
        <f t="shared" si="40"/>
        <v>4.5999999999999996</v>
      </c>
      <c r="W175" s="330">
        <f t="shared" si="41"/>
        <v>9.1999999999999993</v>
      </c>
      <c r="X175" s="330">
        <f t="shared" si="42"/>
        <v>18.399999999999999</v>
      </c>
      <c r="Y175" s="353"/>
      <c r="Z175" s="354"/>
      <c r="AA175" s="272"/>
      <c r="AB175" s="87">
        <f>X175-[1]лаз!$X239</f>
        <v>0</v>
      </c>
      <c r="AE175" s="330"/>
      <c r="AF175" s="353"/>
      <c r="AG175" s="354"/>
      <c r="AI175" s="333">
        <f t="shared" si="43"/>
        <v>18.399999999999999</v>
      </c>
      <c r="AJ175" s="355">
        <f t="shared" si="44"/>
        <v>0</v>
      </c>
      <c r="AL175" s="330"/>
      <c r="AM175" s="353"/>
      <c r="AN175" s="354"/>
      <c r="AP175" s="330">
        <f t="shared" si="45"/>
        <v>18.399999999999999</v>
      </c>
      <c r="AQ175" s="355">
        <f t="shared" si="46"/>
        <v>0</v>
      </c>
      <c r="AR175" s="299"/>
      <c r="AS175" s="299"/>
      <c r="AT175" s="299"/>
      <c r="AU175" s="299"/>
      <c r="AV175" s="299"/>
      <c r="AW175" s="299"/>
      <c r="AX175" s="299"/>
      <c r="AY175" s="299"/>
      <c r="AZ175" s="299"/>
      <c r="BA175" s="299"/>
      <c r="BB175" s="299"/>
      <c r="BC175" s="299"/>
    </row>
    <row r="176" spans="1:55" s="282" customFormat="1" ht="30" customHeight="1" outlineLevel="1">
      <c r="A176" s="327" t="s">
        <v>288</v>
      </c>
      <c r="B176" s="1099" t="s">
        <v>289</v>
      </c>
      <c r="C176" s="1100"/>
      <c r="D176" s="364" t="s">
        <v>134</v>
      </c>
      <c r="E176" s="329"/>
      <c r="F176" s="329"/>
      <c r="G176" s="329"/>
      <c r="H176" s="330">
        <f t="shared" ref="H176:H232" si="52">E176+F176+G176</f>
        <v>0</v>
      </c>
      <c r="I176" s="329"/>
      <c r="J176" s="329"/>
      <c r="K176" s="329"/>
      <c r="L176" s="330">
        <f t="shared" si="36"/>
        <v>0</v>
      </c>
      <c r="M176" s="330">
        <f t="shared" si="37"/>
        <v>0</v>
      </c>
      <c r="N176" s="329"/>
      <c r="O176" s="329"/>
      <c r="P176" s="329"/>
      <c r="Q176" s="330">
        <f t="shared" si="38"/>
        <v>0</v>
      </c>
      <c r="R176" s="330">
        <f t="shared" si="39"/>
        <v>0</v>
      </c>
      <c r="S176" s="329"/>
      <c r="T176" s="329"/>
      <c r="U176" s="329"/>
      <c r="V176" s="330">
        <f t="shared" si="40"/>
        <v>0</v>
      </c>
      <c r="W176" s="330">
        <f t="shared" si="41"/>
        <v>0</v>
      </c>
      <c r="X176" s="330">
        <f t="shared" si="42"/>
        <v>0</v>
      </c>
      <c r="Y176" s="353"/>
      <c r="Z176" s="354"/>
      <c r="AA176" s="272"/>
      <c r="AB176" s="87">
        <f>X176-[1]лаз!$X240</f>
        <v>0</v>
      </c>
      <c r="AE176" s="330"/>
      <c r="AF176" s="353"/>
      <c r="AG176" s="354"/>
      <c r="AI176" s="333">
        <f t="shared" si="43"/>
        <v>0</v>
      </c>
      <c r="AJ176" s="355">
        <f t="shared" si="44"/>
        <v>0</v>
      </c>
      <c r="AL176" s="330"/>
      <c r="AM176" s="353"/>
      <c r="AN176" s="354"/>
      <c r="AP176" s="330">
        <f t="shared" si="45"/>
        <v>0</v>
      </c>
      <c r="AQ176" s="355">
        <f t="shared" si="46"/>
        <v>0</v>
      </c>
      <c r="AR176" s="299"/>
      <c r="AS176" s="299"/>
      <c r="AT176" s="299"/>
      <c r="AU176" s="299"/>
      <c r="AV176" s="299"/>
      <c r="AW176" s="299"/>
      <c r="AX176" s="299"/>
      <c r="AY176" s="299"/>
      <c r="AZ176" s="299"/>
      <c r="BA176" s="299"/>
      <c r="BB176" s="299"/>
      <c r="BC176" s="299"/>
    </row>
    <row r="177" spans="1:55" s="282" customFormat="1" ht="18" customHeight="1" outlineLevel="1">
      <c r="A177" s="327" t="s">
        <v>290</v>
      </c>
      <c r="B177" s="1087" t="s">
        <v>291</v>
      </c>
      <c r="C177" s="1088"/>
      <c r="D177" s="364" t="s">
        <v>134</v>
      </c>
      <c r="E177" s="329"/>
      <c r="F177" s="329"/>
      <c r="G177" s="329"/>
      <c r="H177" s="330">
        <f t="shared" si="52"/>
        <v>0</v>
      </c>
      <c r="I177" s="329"/>
      <c r="J177" s="329"/>
      <c r="K177" s="329"/>
      <c r="L177" s="330">
        <f t="shared" si="36"/>
        <v>0</v>
      </c>
      <c r="M177" s="330">
        <f t="shared" si="37"/>
        <v>0</v>
      </c>
      <c r="N177" s="329"/>
      <c r="O177" s="329"/>
      <c r="P177" s="329"/>
      <c r="Q177" s="330">
        <f t="shared" si="38"/>
        <v>0</v>
      </c>
      <c r="R177" s="330">
        <f t="shared" si="39"/>
        <v>0</v>
      </c>
      <c r="S177" s="329"/>
      <c r="T177" s="329"/>
      <c r="U177" s="329"/>
      <c r="V177" s="330">
        <f t="shared" si="40"/>
        <v>0</v>
      </c>
      <c r="W177" s="330">
        <f t="shared" si="41"/>
        <v>0</v>
      </c>
      <c r="X177" s="330">
        <f t="shared" si="42"/>
        <v>0</v>
      </c>
      <c r="Y177" s="353"/>
      <c r="Z177" s="354"/>
      <c r="AA177" s="272"/>
      <c r="AB177" s="87">
        <f>X177-[1]лаз!$X241</f>
        <v>0</v>
      </c>
      <c r="AE177" s="330"/>
      <c r="AF177" s="353"/>
      <c r="AG177" s="354"/>
      <c r="AI177" s="333">
        <f t="shared" si="43"/>
        <v>0</v>
      </c>
      <c r="AJ177" s="355">
        <f t="shared" si="44"/>
        <v>0</v>
      </c>
      <c r="AL177" s="330"/>
      <c r="AM177" s="353"/>
      <c r="AN177" s="354"/>
      <c r="AP177" s="330">
        <f t="shared" si="45"/>
        <v>0</v>
      </c>
      <c r="AQ177" s="355">
        <f t="shared" si="46"/>
        <v>0</v>
      </c>
      <c r="AR177" s="299"/>
      <c r="AS177" s="299"/>
      <c r="AT177" s="299"/>
      <c r="AU177" s="299"/>
      <c r="AV177" s="299"/>
      <c r="AW177" s="299"/>
      <c r="AX177" s="299"/>
      <c r="AY177" s="299"/>
      <c r="AZ177" s="299"/>
      <c r="BA177" s="299"/>
      <c r="BB177" s="299"/>
      <c r="BC177" s="299"/>
    </row>
    <row r="178" spans="1:55" s="281" customFormat="1" ht="19.5" hidden="1" customHeight="1">
      <c r="A178" s="336"/>
      <c r="B178" s="1075"/>
      <c r="C178" s="1076"/>
      <c r="D178" s="277"/>
      <c r="E178" s="278"/>
      <c r="F178" s="278"/>
      <c r="G178" s="278"/>
      <c r="H178" s="279"/>
      <c r="I178" s="278"/>
      <c r="J178" s="278"/>
      <c r="K178" s="278"/>
      <c r="L178" s="279"/>
      <c r="M178" s="279"/>
      <c r="N178" s="278"/>
      <c r="O178" s="278"/>
      <c r="P178" s="278"/>
      <c r="Q178" s="279"/>
      <c r="R178" s="279"/>
      <c r="S178" s="278"/>
      <c r="T178" s="278"/>
      <c r="U178" s="278"/>
      <c r="V178" s="279"/>
      <c r="W178" s="279"/>
      <c r="X178" s="279"/>
      <c r="Y178" s="227"/>
      <c r="Z178" s="280"/>
      <c r="AA178" s="272"/>
      <c r="AB178" s="87">
        <f>X178-[1]лаз!$X242</f>
        <v>0</v>
      </c>
      <c r="AE178" s="279"/>
      <c r="AF178" s="227"/>
      <c r="AG178" s="280"/>
      <c r="AH178" s="282"/>
      <c r="AI178" s="283"/>
      <c r="AJ178" s="231"/>
      <c r="AL178" s="279"/>
      <c r="AM178" s="227"/>
      <c r="AN178" s="280"/>
      <c r="AO178" s="282"/>
      <c r="AP178" s="279"/>
      <c r="AQ178" s="231"/>
      <c r="AR178" s="285"/>
      <c r="AS178" s="285"/>
      <c r="AT178" s="285"/>
      <c r="AU178" s="285"/>
      <c r="AV178" s="285"/>
      <c r="AW178" s="285"/>
      <c r="AX178" s="285"/>
      <c r="AY178" s="285"/>
      <c r="AZ178" s="285"/>
      <c r="BA178" s="285"/>
      <c r="BB178" s="285"/>
      <c r="BC178" s="285"/>
    </row>
    <row r="179" spans="1:55" s="281" customFormat="1" ht="18" hidden="1" customHeight="1">
      <c r="A179" s="365"/>
      <c r="B179" s="1095"/>
      <c r="C179" s="1096"/>
      <c r="D179" s="366"/>
      <c r="E179" s="367"/>
      <c r="F179" s="367"/>
      <c r="G179" s="367"/>
      <c r="H179" s="368"/>
      <c r="I179" s="367"/>
      <c r="J179" s="367"/>
      <c r="K179" s="367"/>
      <c r="L179" s="368"/>
      <c r="M179" s="368"/>
      <c r="N179" s="367"/>
      <c r="O179" s="367"/>
      <c r="P179" s="367"/>
      <c r="Q179" s="368"/>
      <c r="R179" s="368"/>
      <c r="S179" s="367"/>
      <c r="T179" s="367"/>
      <c r="U179" s="367"/>
      <c r="V179" s="368"/>
      <c r="W179" s="368"/>
      <c r="X179" s="368"/>
      <c r="Y179" s="369"/>
      <c r="Z179" s="370"/>
      <c r="AA179" s="272"/>
      <c r="AB179" s="87">
        <f>X179-[1]лаз!$X243</f>
        <v>0</v>
      </c>
      <c r="AE179" s="368"/>
      <c r="AF179" s="369"/>
      <c r="AG179" s="370"/>
      <c r="AH179" s="282"/>
      <c r="AI179" s="371"/>
      <c r="AJ179" s="372"/>
      <c r="AL179" s="368"/>
      <c r="AM179" s="369"/>
      <c r="AN179" s="370"/>
      <c r="AO179" s="282"/>
      <c r="AP179" s="368"/>
      <c r="AQ179" s="372"/>
      <c r="AR179" s="285"/>
      <c r="AS179" s="285"/>
      <c r="AT179" s="285"/>
      <c r="AU179" s="285"/>
      <c r="AV179" s="285"/>
      <c r="AW179" s="285"/>
      <c r="AX179" s="285"/>
      <c r="AY179" s="285"/>
      <c r="AZ179" s="285"/>
      <c r="BA179" s="285"/>
      <c r="BB179" s="285"/>
      <c r="BC179" s="285"/>
    </row>
    <row r="180" spans="1:55" s="281" customFormat="1" ht="18" hidden="1" customHeight="1">
      <c r="A180" s="365"/>
      <c r="B180" s="1095"/>
      <c r="C180" s="1096"/>
      <c r="D180" s="366"/>
      <c r="E180" s="367"/>
      <c r="F180" s="367"/>
      <c r="G180" s="367"/>
      <c r="H180" s="368"/>
      <c r="I180" s="367"/>
      <c r="J180" s="367"/>
      <c r="K180" s="367"/>
      <c r="L180" s="368"/>
      <c r="M180" s="368"/>
      <c r="N180" s="367"/>
      <c r="O180" s="367"/>
      <c r="P180" s="367"/>
      <c r="Q180" s="368"/>
      <c r="R180" s="368"/>
      <c r="S180" s="367"/>
      <c r="T180" s="367"/>
      <c r="U180" s="367"/>
      <c r="V180" s="368"/>
      <c r="W180" s="368"/>
      <c r="X180" s="368"/>
      <c r="Y180" s="369"/>
      <c r="Z180" s="370"/>
      <c r="AA180" s="272"/>
      <c r="AB180" s="87">
        <f>X180-[1]лаз!$X244</f>
        <v>0</v>
      </c>
      <c r="AE180" s="368"/>
      <c r="AF180" s="369"/>
      <c r="AG180" s="370"/>
      <c r="AH180" s="282"/>
      <c r="AI180" s="371"/>
      <c r="AJ180" s="372"/>
      <c r="AL180" s="368"/>
      <c r="AM180" s="369"/>
      <c r="AN180" s="370"/>
      <c r="AO180" s="282"/>
      <c r="AP180" s="368"/>
      <c r="AQ180" s="372"/>
      <c r="AR180" s="285"/>
      <c r="AS180" s="285"/>
      <c r="AT180" s="285"/>
      <c r="AU180" s="285"/>
      <c r="AV180" s="285"/>
      <c r="AW180" s="285"/>
      <c r="AX180" s="285"/>
      <c r="AY180" s="285"/>
      <c r="AZ180" s="285"/>
      <c r="BA180" s="285"/>
      <c r="BB180" s="285"/>
      <c r="BC180" s="285"/>
    </row>
    <row r="181" spans="1:55" s="281" customFormat="1" ht="18" hidden="1" customHeight="1">
      <c r="A181" s="365"/>
      <c r="B181" s="373"/>
      <c r="C181" s="374"/>
      <c r="D181" s="375"/>
      <c r="E181" s="376"/>
      <c r="F181" s="376"/>
      <c r="G181" s="376"/>
      <c r="H181" s="377"/>
      <c r="I181" s="376"/>
      <c r="J181" s="376"/>
      <c r="K181" s="376"/>
      <c r="L181" s="377"/>
      <c r="M181" s="377"/>
      <c r="N181" s="376"/>
      <c r="O181" s="376"/>
      <c r="P181" s="376"/>
      <c r="Q181" s="377"/>
      <c r="R181" s="377"/>
      <c r="S181" s="376"/>
      <c r="T181" s="376"/>
      <c r="U181" s="376"/>
      <c r="V181" s="377"/>
      <c r="W181" s="377"/>
      <c r="X181" s="377"/>
      <c r="Y181" s="303"/>
      <c r="Z181" s="304"/>
      <c r="AA181" s="272"/>
      <c r="AB181" s="87">
        <f>X181-[1]лаз!$X245</f>
        <v>0</v>
      </c>
      <c r="AE181" s="377"/>
      <c r="AF181" s="303"/>
      <c r="AG181" s="304"/>
      <c r="AH181" s="282"/>
      <c r="AI181" s="378"/>
      <c r="AJ181" s="307"/>
      <c r="AL181" s="377"/>
      <c r="AM181" s="303"/>
      <c r="AN181" s="304"/>
      <c r="AO181" s="282"/>
      <c r="AP181" s="377"/>
      <c r="AQ181" s="307"/>
      <c r="AR181" s="285"/>
      <c r="AS181" s="285"/>
      <c r="AT181" s="285"/>
      <c r="AU181" s="285"/>
      <c r="AV181" s="285"/>
      <c r="AW181" s="285"/>
      <c r="AX181" s="285"/>
      <c r="AY181" s="285"/>
      <c r="AZ181" s="285"/>
      <c r="BA181" s="285"/>
      <c r="BB181" s="285"/>
      <c r="BC181" s="285"/>
    </row>
    <row r="182" spans="1:55" s="281" customFormat="1" ht="18" hidden="1" customHeight="1">
      <c r="A182" s="365"/>
      <c r="B182" s="1097"/>
      <c r="C182" s="1098"/>
      <c r="D182" s="366"/>
      <c r="E182" s="367"/>
      <c r="F182" s="367"/>
      <c r="G182" s="367"/>
      <c r="H182" s="368"/>
      <c r="I182" s="367"/>
      <c r="J182" s="367"/>
      <c r="K182" s="367"/>
      <c r="L182" s="368"/>
      <c r="M182" s="368"/>
      <c r="N182" s="367"/>
      <c r="O182" s="367"/>
      <c r="P182" s="367"/>
      <c r="Q182" s="368"/>
      <c r="R182" s="368"/>
      <c r="S182" s="367"/>
      <c r="T182" s="367"/>
      <c r="U182" s="367"/>
      <c r="V182" s="368"/>
      <c r="W182" s="368"/>
      <c r="X182" s="368"/>
      <c r="Y182" s="369"/>
      <c r="Z182" s="370"/>
      <c r="AA182" s="272"/>
      <c r="AB182" s="87">
        <f>X182-[1]лаз!$X246</f>
        <v>0</v>
      </c>
      <c r="AE182" s="368"/>
      <c r="AF182" s="369"/>
      <c r="AG182" s="370"/>
      <c r="AH182" s="282"/>
      <c r="AI182" s="371"/>
      <c r="AJ182" s="372"/>
      <c r="AL182" s="368"/>
      <c r="AM182" s="369"/>
      <c r="AN182" s="370"/>
      <c r="AO182" s="282"/>
      <c r="AP182" s="368"/>
      <c r="AQ182" s="372"/>
      <c r="AR182" s="285"/>
      <c r="AS182" s="285"/>
      <c r="AT182" s="285"/>
      <c r="AU182" s="285"/>
      <c r="AV182" s="285"/>
      <c r="AW182" s="285"/>
      <c r="AX182" s="285"/>
      <c r="AY182" s="285"/>
      <c r="AZ182" s="285"/>
      <c r="BA182" s="285"/>
      <c r="BB182" s="285"/>
      <c r="BC182" s="285"/>
    </row>
    <row r="183" spans="1:55" s="281" customFormat="1" ht="18" hidden="1" customHeight="1">
      <c r="A183" s="365"/>
      <c r="B183" s="1097"/>
      <c r="C183" s="1098"/>
      <c r="D183" s="366"/>
      <c r="E183" s="367"/>
      <c r="F183" s="367"/>
      <c r="G183" s="367"/>
      <c r="H183" s="368"/>
      <c r="I183" s="367"/>
      <c r="J183" s="367"/>
      <c r="K183" s="367"/>
      <c r="L183" s="368"/>
      <c r="M183" s="368"/>
      <c r="N183" s="367"/>
      <c r="O183" s="367"/>
      <c r="P183" s="367"/>
      <c r="Q183" s="368"/>
      <c r="R183" s="368"/>
      <c r="S183" s="367"/>
      <c r="T183" s="367"/>
      <c r="U183" s="367"/>
      <c r="V183" s="368"/>
      <c r="W183" s="368"/>
      <c r="X183" s="368"/>
      <c r="Y183" s="369"/>
      <c r="Z183" s="370"/>
      <c r="AA183" s="272"/>
      <c r="AB183" s="87">
        <f>X183-[1]лаз!$X247</f>
        <v>0</v>
      </c>
      <c r="AE183" s="368"/>
      <c r="AF183" s="369"/>
      <c r="AG183" s="370"/>
      <c r="AH183" s="282"/>
      <c r="AI183" s="371"/>
      <c r="AJ183" s="372"/>
      <c r="AL183" s="368"/>
      <c r="AM183" s="369"/>
      <c r="AN183" s="370"/>
      <c r="AO183" s="282"/>
      <c r="AP183" s="368"/>
      <c r="AQ183" s="372"/>
      <c r="AR183" s="285"/>
      <c r="AS183" s="285"/>
      <c r="AT183" s="285"/>
      <c r="AU183" s="285"/>
      <c r="AV183" s="285"/>
      <c r="AW183" s="285"/>
      <c r="AX183" s="285"/>
      <c r="AY183" s="285"/>
      <c r="AZ183" s="285"/>
      <c r="BA183" s="285"/>
      <c r="BB183" s="285"/>
      <c r="BC183" s="285"/>
    </row>
    <row r="184" spans="1:55" s="282" customFormat="1" ht="18" customHeight="1" collapsed="1">
      <c r="A184" s="379" t="s">
        <v>292</v>
      </c>
      <c r="B184" s="1075" t="s">
        <v>293</v>
      </c>
      <c r="C184" s="1076"/>
      <c r="D184" s="295" t="s">
        <v>134</v>
      </c>
      <c r="E184" s="296">
        <f>SUM(E185:E194,E199,E203:E205,E213,E214,E218:E224,E227:E231)</f>
        <v>0</v>
      </c>
      <c r="F184" s="296">
        <f>SUM(F185:F194,F199,F203:F205,F213,F214,F218:F224,F227:F231)</f>
        <v>0</v>
      </c>
      <c r="G184" s="296">
        <f>SUM(G185:G194,G199,G203:G205,G213,G214,G218:G224,G227:G231)</f>
        <v>0</v>
      </c>
      <c r="H184" s="297">
        <f t="shared" si="52"/>
        <v>0</v>
      </c>
      <c r="I184" s="296">
        <f>SUM(I185:I194,I199,I203:I205,I213,I214,I218:I224,I227:I231)</f>
        <v>0</v>
      </c>
      <c r="J184" s="296">
        <f>SUM(J185:J194,J199,J203:J205,J213,J214,J218:J224,J227:J231)</f>
        <v>0</v>
      </c>
      <c r="K184" s="296">
        <f>SUM(K185:K194,K199,K203:K205,K213,K214,K218:K224,K227:K231)</f>
        <v>0</v>
      </c>
      <c r="L184" s="297">
        <f t="shared" si="36"/>
        <v>0</v>
      </c>
      <c r="M184" s="297">
        <f t="shared" si="37"/>
        <v>0</v>
      </c>
      <c r="N184" s="296">
        <f>SUM(N185:N194,N199,N203:N205,N213,N214,N218:N224,N227:N231)</f>
        <v>0</v>
      </c>
      <c r="O184" s="296">
        <f>SUM(O185:O194,O199,O203:O205,O213,O214,O218:O224,O227:O231)</f>
        <v>0</v>
      </c>
      <c r="P184" s="296">
        <f>SUM(P185:P194,P199,P203:P205,P213,P214,P218:P224,P227:P231)</f>
        <v>0</v>
      </c>
      <c r="Q184" s="297">
        <f t="shared" si="38"/>
        <v>0</v>
      </c>
      <c r="R184" s="297">
        <f t="shared" si="39"/>
        <v>0</v>
      </c>
      <c r="S184" s="296">
        <f>SUM(S185:S194,S199,S203:S205,S213,S214,S218:S224,S227:S231)</f>
        <v>0</v>
      </c>
      <c r="T184" s="296">
        <f>SUM(T185:T194,T199,T203:T205,T213,T214,T218:T224,T227:T231)</f>
        <v>0</v>
      </c>
      <c r="U184" s="296">
        <f>SUM(U185:U194,U199,U203:U205,U213,U214,U218:U224,U227:U231)</f>
        <v>0</v>
      </c>
      <c r="V184" s="297">
        <f t="shared" si="40"/>
        <v>0</v>
      </c>
      <c r="W184" s="297">
        <f t="shared" si="41"/>
        <v>0</v>
      </c>
      <c r="X184" s="297">
        <f t="shared" si="42"/>
        <v>0</v>
      </c>
      <c r="Y184" s="227">
        <f>IF(X$19=0,,X184/X$19)</f>
        <v>0</v>
      </c>
      <c r="Z184" s="280">
        <f>IF(X$243=0,,X184/X$243*100)</f>
        <v>0</v>
      </c>
      <c r="AA184" s="272"/>
      <c r="AB184" s="87">
        <f>X184-[1]лаз!$X248</f>
        <v>0</v>
      </c>
      <c r="AE184" s="297"/>
      <c r="AF184" s="227">
        <f>IF(AE$19=0,,AE184/AE$19)</f>
        <v>0</v>
      </c>
      <c r="AG184" s="280">
        <f>IF(AE$243=0,,AE184/AE$243*100)</f>
        <v>0</v>
      </c>
      <c r="AI184" s="298">
        <f t="shared" si="43"/>
        <v>0</v>
      </c>
      <c r="AJ184" s="231">
        <f t="shared" si="44"/>
        <v>0</v>
      </c>
      <c r="AL184" s="297"/>
      <c r="AM184" s="227">
        <f>IF(AL$19=0,,AL184/AL$19)</f>
        <v>0</v>
      </c>
      <c r="AN184" s="280">
        <f>IF(AL$243=0,,AL184/AL$243*100)</f>
        <v>0</v>
      </c>
      <c r="AP184" s="297">
        <f t="shared" si="45"/>
        <v>0</v>
      </c>
      <c r="AQ184" s="231">
        <f t="shared" si="46"/>
        <v>0</v>
      </c>
      <c r="AR184" s="299"/>
      <c r="AS184" s="299"/>
      <c r="AT184" s="299"/>
      <c r="AU184" s="299"/>
      <c r="AV184" s="299"/>
      <c r="AW184" s="299"/>
      <c r="AX184" s="299"/>
      <c r="AY184" s="299"/>
      <c r="AZ184" s="299"/>
      <c r="BA184" s="299"/>
      <c r="BB184" s="299"/>
      <c r="BC184" s="299"/>
    </row>
    <row r="185" spans="1:55" s="282" customFormat="1" ht="18" hidden="1" customHeight="1" outlineLevel="1">
      <c r="A185" s="343" t="s">
        <v>294</v>
      </c>
      <c r="B185" s="1085" t="s">
        <v>295</v>
      </c>
      <c r="C185" s="1086"/>
      <c r="D185" s="380" t="s">
        <v>134</v>
      </c>
      <c r="E185" s="345"/>
      <c r="F185" s="345"/>
      <c r="G185" s="345"/>
      <c r="H185" s="346">
        <f t="shared" si="52"/>
        <v>0</v>
      </c>
      <c r="I185" s="345"/>
      <c r="J185" s="345"/>
      <c r="K185" s="345"/>
      <c r="L185" s="346">
        <f t="shared" si="36"/>
        <v>0</v>
      </c>
      <c r="M185" s="346">
        <f t="shared" si="37"/>
        <v>0</v>
      </c>
      <c r="N185" s="345"/>
      <c r="O185" s="345"/>
      <c r="P185" s="345"/>
      <c r="Q185" s="346">
        <f t="shared" si="38"/>
        <v>0</v>
      </c>
      <c r="R185" s="346">
        <f t="shared" si="39"/>
        <v>0</v>
      </c>
      <c r="S185" s="345"/>
      <c r="T185" s="345"/>
      <c r="U185" s="345"/>
      <c r="V185" s="346">
        <f t="shared" si="40"/>
        <v>0</v>
      </c>
      <c r="W185" s="346">
        <f t="shared" si="41"/>
        <v>0</v>
      </c>
      <c r="X185" s="346">
        <f t="shared" si="42"/>
        <v>0</v>
      </c>
      <c r="Y185" s="347"/>
      <c r="Z185" s="348"/>
      <c r="AA185" s="272"/>
      <c r="AB185" s="87">
        <f>X185-[1]лаз!$X249</f>
        <v>0</v>
      </c>
      <c r="AE185" s="346"/>
      <c r="AF185" s="347"/>
      <c r="AG185" s="348"/>
      <c r="AI185" s="349">
        <f t="shared" si="43"/>
        <v>0</v>
      </c>
      <c r="AJ185" s="350">
        <f t="shared" si="44"/>
        <v>0</v>
      </c>
      <c r="AL185" s="346"/>
      <c r="AM185" s="347"/>
      <c r="AN185" s="348"/>
      <c r="AP185" s="346">
        <f t="shared" si="45"/>
        <v>0</v>
      </c>
      <c r="AQ185" s="350">
        <f t="shared" si="46"/>
        <v>0</v>
      </c>
      <c r="AR185" s="299"/>
      <c r="AS185" s="299"/>
      <c r="AT185" s="299"/>
      <c r="AU185" s="299"/>
      <c r="AV185" s="299"/>
      <c r="AW185" s="299"/>
      <c r="AX185" s="299"/>
      <c r="AY185" s="299"/>
      <c r="AZ185" s="299"/>
      <c r="BA185" s="299"/>
      <c r="BB185" s="299"/>
      <c r="BC185" s="299"/>
    </row>
    <row r="186" spans="1:55" s="282" customFormat="1" ht="18" hidden="1" customHeight="1" outlineLevel="1">
      <c r="A186" s="343" t="s">
        <v>296</v>
      </c>
      <c r="B186" s="1085" t="s">
        <v>297</v>
      </c>
      <c r="C186" s="1086"/>
      <c r="D186" s="380" t="s">
        <v>134</v>
      </c>
      <c r="E186" s="345"/>
      <c r="F186" s="345"/>
      <c r="G186" s="345"/>
      <c r="H186" s="346">
        <f t="shared" si="52"/>
        <v>0</v>
      </c>
      <c r="I186" s="345"/>
      <c r="J186" s="345"/>
      <c r="K186" s="345"/>
      <c r="L186" s="346">
        <f t="shared" si="36"/>
        <v>0</v>
      </c>
      <c r="M186" s="346">
        <f t="shared" si="37"/>
        <v>0</v>
      </c>
      <c r="N186" s="345"/>
      <c r="O186" s="345"/>
      <c r="P186" s="345"/>
      <c r="Q186" s="346">
        <f t="shared" si="38"/>
        <v>0</v>
      </c>
      <c r="R186" s="346">
        <f t="shared" si="39"/>
        <v>0</v>
      </c>
      <c r="S186" s="345"/>
      <c r="T186" s="345"/>
      <c r="U186" s="345"/>
      <c r="V186" s="346">
        <f t="shared" si="40"/>
        <v>0</v>
      </c>
      <c r="W186" s="346">
        <f t="shared" si="41"/>
        <v>0</v>
      </c>
      <c r="X186" s="346">
        <f t="shared" si="42"/>
        <v>0</v>
      </c>
      <c r="Y186" s="347"/>
      <c r="Z186" s="348"/>
      <c r="AA186" s="272"/>
      <c r="AB186" s="87">
        <f>X186-[1]лаз!$X250</f>
        <v>0</v>
      </c>
      <c r="AE186" s="346"/>
      <c r="AF186" s="347"/>
      <c r="AG186" s="348"/>
      <c r="AI186" s="349">
        <f t="shared" si="43"/>
        <v>0</v>
      </c>
      <c r="AJ186" s="350">
        <f t="shared" si="44"/>
        <v>0</v>
      </c>
      <c r="AL186" s="346"/>
      <c r="AM186" s="347"/>
      <c r="AN186" s="348"/>
      <c r="AP186" s="346">
        <f t="shared" si="45"/>
        <v>0</v>
      </c>
      <c r="AQ186" s="350">
        <f t="shared" si="46"/>
        <v>0</v>
      </c>
      <c r="AR186" s="299"/>
      <c r="AS186" s="299"/>
      <c r="AT186" s="299"/>
      <c r="AU186" s="299"/>
      <c r="AV186" s="299"/>
      <c r="AW186" s="299"/>
      <c r="AX186" s="299"/>
      <c r="AY186" s="299"/>
      <c r="AZ186" s="299"/>
      <c r="BA186" s="299"/>
      <c r="BB186" s="299"/>
      <c r="BC186" s="299"/>
    </row>
    <row r="187" spans="1:55" s="282" customFormat="1" ht="17.25" hidden="1" customHeight="1" outlineLevel="1">
      <c r="A187" s="343" t="s">
        <v>298</v>
      </c>
      <c r="B187" s="1085" t="s">
        <v>299</v>
      </c>
      <c r="C187" s="1086"/>
      <c r="D187" s="380" t="s">
        <v>134</v>
      </c>
      <c r="E187" s="345"/>
      <c r="F187" s="345"/>
      <c r="G187" s="345"/>
      <c r="H187" s="346">
        <f t="shared" si="52"/>
        <v>0</v>
      </c>
      <c r="I187" s="345"/>
      <c r="J187" s="345"/>
      <c r="K187" s="345"/>
      <c r="L187" s="346">
        <f t="shared" si="36"/>
        <v>0</v>
      </c>
      <c r="M187" s="346">
        <f t="shared" si="37"/>
        <v>0</v>
      </c>
      <c r="N187" s="345"/>
      <c r="O187" s="345"/>
      <c r="P187" s="345"/>
      <c r="Q187" s="346">
        <f t="shared" si="38"/>
        <v>0</v>
      </c>
      <c r="R187" s="346">
        <f t="shared" si="39"/>
        <v>0</v>
      </c>
      <c r="S187" s="345"/>
      <c r="T187" s="345"/>
      <c r="U187" s="345"/>
      <c r="V187" s="346">
        <f t="shared" si="40"/>
        <v>0</v>
      </c>
      <c r="W187" s="346">
        <f t="shared" si="41"/>
        <v>0</v>
      </c>
      <c r="X187" s="346">
        <f t="shared" si="42"/>
        <v>0</v>
      </c>
      <c r="Y187" s="347"/>
      <c r="Z187" s="348"/>
      <c r="AA187" s="272"/>
      <c r="AB187" s="87">
        <f>X187-[1]лаз!$X251</f>
        <v>0</v>
      </c>
      <c r="AE187" s="346"/>
      <c r="AF187" s="347"/>
      <c r="AG187" s="348"/>
      <c r="AI187" s="349">
        <f t="shared" si="43"/>
        <v>0</v>
      </c>
      <c r="AJ187" s="350">
        <f t="shared" si="44"/>
        <v>0</v>
      </c>
      <c r="AL187" s="346"/>
      <c r="AM187" s="347"/>
      <c r="AN187" s="348"/>
      <c r="AP187" s="346">
        <f t="shared" si="45"/>
        <v>0</v>
      </c>
      <c r="AQ187" s="350">
        <f t="shared" si="46"/>
        <v>0</v>
      </c>
      <c r="AR187" s="299"/>
      <c r="AS187" s="299"/>
      <c r="AT187" s="299"/>
      <c r="AU187" s="299"/>
      <c r="AV187" s="299"/>
      <c r="AW187" s="299"/>
      <c r="AX187" s="299"/>
      <c r="AY187" s="299"/>
      <c r="AZ187" s="299"/>
      <c r="BA187" s="299"/>
      <c r="BB187" s="299"/>
      <c r="BC187" s="299"/>
    </row>
    <row r="188" spans="1:55" s="282" customFormat="1" ht="18" hidden="1" customHeight="1" outlineLevel="1">
      <c r="A188" s="343" t="s">
        <v>300</v>
      </c>
      <c r="B188" s="1085" t="s">
        <v>301</v>
      </c>
      <c r="C188" s="1086"/>
      <c r="D188" s="380" t="s">
        <v>134</v>
      </c>
      <c r="E188" s="345"/>
      <c r="F188" s="345"/>
      <c r="G188" s="345"/>
      <c r="H188" s="346">
        <f t="shared" si="52"/>
        <v>0</v>
      </c>
      <c r="I188" s="345"/>
      <c r="J188" s="345"/>
      <c r="K188" s="345"/>
      <c r="L188" s="346">
        <f t="shared" si="36"/>
        <v>0</v>
      </c>
      <c r="M188" s="346">
        <f t="shared" si="37"/>
        <v>0</v>
      </c>
      <c r="N188" s="345"/>
      <c r="O188" s="345"/>
      <c r="P188" s="345"/>
      <c r="Q188" s="346">
        <f t="shared" si="38"/>
        <v>0</v>
      </c>
      <c r="R188" s="346">
        <f t="shared" si="39"/>
        <v>0</v>
      </c>
      <c r="S188" s="345"/>
      <c r="T188" s="345"/>
      <c r="U188" s="345"/>
      <c r="V188" s="346">
        <f t="shared" si="40"/>
        <v>0</v>
      </c>
      <c r="W188" s="346">
        <f t="shared" si="41"/>
        <v>0</v>
      </c>
      <c r="X188" s="346">
        <f t="shared" si="42"/>
        <v>0</v>
      </c>
      <c r="Y188" s="347"/>
      <c r="Z188" s="348"/>
      <c r="AA188" s="272"/>
      <c r="AB188" s="87">
        <f>X188-[1]лаз!$X252</f>
        <v>0</v>
      </c>
      <c r="AE188" s="346"/>
      <c r="AF188" s="347"/>
      <c r="AG188" s="348"/>
      <c r="AI188" s="349">
        <f t="shared" si="43"/>
        <v>0</v>
      </c>
      <c r="AJ188" s="350">
        <f t="shared" si="44"/>
        <v>0</v>
      </c>
      <c r="AL188" s="346"/>
      <c r="AM188" s="347"/>
      <c r="AN188" s="348"/>
      <c r="AP188" s="346">
        <f t="shared" si="45"/>
        <v>0</v>
      </c>
      <c r="AQ188" s="350">
        <f t="shared" si="46"/>
        <v>0</v>
      </c>
      <c r="AR188" s="299"/>
      <c r="AS188" s="299"/>
      <c r="AT188" s="299"/>
      <c r="AU188" s="299"/>
      <c r="AV188" s="299"/>
      <c r="AW188" s="299"/>
      <c r="AX188" s="299"/>
      <c r="AY188" s="299"/>
      <c r="AZ188" s="299"/>
      <c r="BA188" s="299"/>
      <c r="BB188" s="299"/>
      <c r="BC188" s="299"/>
    </row>
    <row r="189" spans="1:55" s="282" customFormat="1" ht="18" hidden="1" customHeight="1" outlineLevel="1">
      <c r="A189" s="343" t="s">
        <v>302</v>
      </c>
      <c r="B189" s="1085" t="s">
        <v>303</v>
      </c>
      <c r="C189" s="1086"/>
      <c r="D189" s="380" t="s">
        <v>134</v>
      </c>
      <c r="E189" s="345"/>
      <c r="F189" s="345"/>
      <c r="G189" s="345"/>
      <c r="H189" s="346">
        <f t="shared" si="52"/>
        <v>0</v>
      </c>
      <c r="I189" s="345"/>
      <c r="J189" s="345"/>
      <c r="K189" s="345"/>
      <c r="L189" s="346">
        <f t="shared" si="36"/>
        <v>0</v>
      </c>
      <c r="M189" s="346">
        <f t="shared" si="37"/>
        <v>0</v>
      </c>
      <c r="N189" s="345"/>
      <c r="O189" s="345"/>
      <c r="P189" s="345"/>
      <c r="Q189" s="346">
        <f t="shared" si="38"/>
        <v>0</v>
      </c>
      <c r="R189" s="346">
        <f t="shared" si="39"/>
        <v>0</v>
      </c>
      <c r="S189" s="345"/>
      <c r="T189" s="345"/>
      <c r="U189" s="345"/>
      <c r="V189" s="346">
        <f t="shared" si="40"/>
        <v>0</v>
      </c>
      <c r="W189" s="346">
        <f t="shared" si="41"/>
        <v>0</v>
      </c>
      <c r="X189" s="346">
        <f t="shared" si="42"/>
        <v>0</v>
      </c>
      <c r="Y189" s="347"/>
      <c r="Z189" s="348"/>
      <c r="AA189" s="272"/>
      <c r="AB189" s="87">
        <f>X189-[1]лаз!$X253</f>
        <v>0</v>
      </c>
      <c r="AE189" s="346"/>
      <c r="AF189" s="347"/>
      <c r="AG189" s="348"/>
      <c r="AI189" s="349">
        <f t="shared" si="43"/>
        <v>0</v>
      </c>
      <c r="AJ189" s="350">
        <f t="shared" si="44"/>
        <v>0</v>
      </c>
      <c r="AL189" s="346"/>
      <c r="AM189" s="347"/>
      <c r="AN189" s="348"/>
      <c r="AP189" s="346">
        <f t="shared" si="45"/>
        <v>0</v>
      </c>
      <c r="AQ189" s="350">
        <f t="shared" si="46"/>
        <v>0</v>
      </c>
      <c r="AR189" s="299"/>
      <c r="AS189" s="299"/>
      <c r="AT189" s="299"/>
      <c r="AU189" s="299"/>
      <c r="AV189" s="299"/>
      <c r="AW189" s="299"/>
      <c r="AX189" s="299"/>
      <c r="AY189" s="299"/>
      <c r="AZ189" s="299"/>
      <c r="BA189" s="299"/>
      <c r="BB189" s="299"/>
      <c r="BC189" s="299"/>
    </row>
    <row r="190" spans="1:55" s="282" customFormat="1" ht="18" hidden="1" customHeight="1" outlineLevel="1">
      <c r="A190" s="343" t="s">
        <v>304</v>
      </c>
      <c r="B190" s="1085" t="s">
        <v>305</v>
      </c>
      <c r="C190" s="1086"/>
      <c r="D190" s="380" t="s">
        <v>134</v>
      </c>
      <c r="E190" s="345"/>
      <c r="F190" s="345"/>
      <c r="G190" s="345"/>
      <c r="H190" s="346">
        <f t="shared" si="52"/>
        <v>0</v>
      </c>
      <c r="I190" s="345"/>
      <c r="J190" s="345"/>
      <c r="K190" s="345"/>
      <c r="L190" s="346">
        <f t="shared" si="36"/>
        <v>0</v>
      </c>
      <c r="M190" s="346">
        <f t="shared" si="37"/>
        <v>0</v>
      </c>
      <c r="N190" s="345"/>
      <c r="O190" s="345"/>
      <c r="P190" s="345"/>
      <c r="Q190" s="346">
        <f t="shared" si="38"/>
        <v>0</v>
      </c>
      <c r="R190" s="346">
        <f t="shared" si="39"/>
        <v>0</v>
      </c>
      <c r="S190" s="345"/>
      <c r="T190" s="345"/>
      <c r="U190" s="345"/>
      <c r="V190" s="346">
        <f t="shared" si="40"/>
        <v>0</v>
      </c>
      <c r="W190" s="346">
        <f t="shared" si="41"/>
        <v>0</v>
      </c>
      <c r="X190" s="346">
        <f t="shared" si="42"/>
        <v>0</v>
      </c>
      <c r="Y190" s="347"/>
      <c r="Z190" s="348"/>
      <c r="AA190" s="272"/>
      <c r="AB190" s="87">
        <f>X190-[1]лаз!$X254</f>
        <v>0</v>
      </c>
      <c r="AE190" s="346"/>
      <c r="AF190" s="347"/>
      <c r="AG190" s="348"/>
      <c r="AI190" s="349">
        <f t="shared" si="43"/>
        <v>0</v>
      </c>
      <c r="AJ190" s="350">
        <f t="shared" si="44"/>
        <v>0</v>
      </c>
      <c r="AL190" s="346"/>
      <c r="AM190" s="347"/>
      <c r="AN190" s="348"/>
      <c r="AP190" s="346">
        <f t="shared" si="45"/>
        <v>0</v>
      </c>
      <c r="AQ190" s="350">
        <f t="shared" si="46"/>
        <v>0</v>
      </c>
      <c r="AR190" s="299"/>
      <c r="AS190" s="299"/>
      <c r="AT190" s="299"/>
      <c r="AU190" s="299"/>
      <c r="AV190" s="299"/>
      <c r="AW190" s="299"/>
      <c r="AX190" s="299"/>
      <c r="AY190" s="299"/>
      <c r="AZ190" s="299"/>
      <c r="BA190" s="299"/>
      <c r="BB190" s="299"/>
      <c r="BC190" s="299"/>
    </row>
    <row r="191" spans="1:55" s="282" customFormat="1" ht="18" hidden="1" customHeight="1" outlineLevel="1">
      <c r="A191" s="343" t="s">
        <v>306</v>
      </c>
      <c r="B191" s="1085" t="s">
        <v>307</v>
      </c>
      <c r="C191" s="1086"/>
      <c r="D191" s="380" t="s">
        <v>134</v>
      </c>
      <c r="E191" s="345"/>
      <c r="F191" s="345"/>
      <c r="G191" s="345"/>
      <c r="H191" s="346">
        <f t="shared" si="52"/>
        <v>0</v>
      </c>
      <c r="I191" s="345"/>
      <c r="J191" s="345"/>
      <c r="K191" s="345"/>
      <c r="L191" s="346">
        <f t="shared" si="36"/>
        <v>0</v>
      </c>
      <c r="M191" s="346">
        <f t="shared" si="37"/>
        <v>0</v>
      </c>
      <c r="N191" s="345"/>
      <c r="O191" s="345"/>
      <c r="P191" s="345"/>
      <c r="Q191" s="346">
        <f t="shared" si="38"/>
        <v>0</v>
      </c>
      <c r="R191" s="346">
        <f t="shared" si="39"/>
        <v>0</v>
      </c>
      <c r="S191" s="345"/>
      <c r="T191" s="345"/>
      <c r="U191" s="345"/>
      <c r="V191" s="346">
        <f t="shared" si="40"/>
        <v>0</v>
      </c>
      <c r="W191" s="346">
        <f t="shared" si="41"/>
        <v>0</v>
      </c>
      <c r="X191" s="346">
        <f t="shared" si="42"/>
        <v>0</v>
      </c>
      <c r="Y191" s="347"/>
      <c r="Z191" s="348"/>
      <c r="AA191" s="272"/>
      <c r="AB191" s="87">
        <f>X191-[1]лаз!$X255</f>
        <v>0</v>
      </c>
      <c r="AE191" s="346"/>
      <c r="AF191" s="347"/>
      <c r="AG191" s="348"/>
      <c r="AI191" s="349">
        <f t="shared" si="43"/>
        <v>0</v>
      </c>
      <c r="AJ191" s="350">
        <f t="shared" si="44"/>
        <v>0</v>
      </c>
      <c r="AL191" s="346"/>
      <c r="AM191" s="347"/>
      <c r="AN191" s="348"/>
      <c r="AP191" s="346">
        <f t="shared" si="45"/>
        <v>0</v>
      </c>
      <c r="AQ191" s="350">
        <f t="shared" si="46"/>
        <v>0</v>
      </c>
      <c r="AR191" s="299"/>
      <c r="AS191" s="299"/>
      <c r="AT191" s="299"/>
      <c r="AU191" s="299"/>
      <c r="AV191" s="299"/>
      <c r="AW191" s="299"/>
      <c r="AX191" s="299"/>
      <c r="AY191" s="299"/>
      <c r="AZ191" s="299"/>
      <c r="BA191" s="299"/>
      <c r="BB191" s="299"/>
      <c r="BC191" s="299"/>
    </row>
    <row r="192" spans="1:55" s="282" customFormat="1" ht="18" hidden="1" customHeight="1" outlineLevel="1">
      <c r="A192" s="343" t="s">
        <v>308</v>
      </c>
      <c r="B192" s="1085" t="s">
        <v>309</v>
      </c>
      <c r="C192" s="1086"/>
      <c r="D192" s="380" t="s">
        <v>134</v>
      </c>
      <c r="E192" s="345"/>
      <c r="F192" s="345"/>
      <c r="G192" s="345"/>
      <c r="H192" s="346">
        <f t="shared" si="52"/>
        <v>0</v>
      </c>
      <c r="I192" s="345"/>
      <c r="J192" s="345"/>
      <c r="K192" s="345"/>
      <c r="L192" s="346">
        <f t="shared" si="36"/>
        <v>0</v>
      </c>
      <c r="M192" s="346">
        <f t="shared" si="37"/>
        <v>0</v>
      </c>
      <c r="N192" s="345"/>
      <c r="O192" s="345"/>
      <c r="P192" s="345"/>
      <c r="Q192" s="346">
        <f t="shared" si="38"/>
        <v>0</v>
      </c>
      <c r="R192" s="346">
        <f t="shared" si="39"/>
        <v>0</v>
      </c>
      <c r="S192" s="345"/>
      <c r="T192" s="345"/>
      <c r="U192" s="345"/>
      <c r="V192" s="346">
        <f t="shared" si="40"/>
        <v>0</v>
      </c>
      <c r="W192" s="346">
        <f t="shared" si="41"/>
        <v>0</v>
      </c>
      <c r="X192" s="346">
        <f t="shared" si="42"/>
        <v>0</v>
      </c>
      <c r="Y192" s="347"/>
      <c r="Z192" s="348"/>
      <c r="AA192" s="272"/>
      <c r="AB192" s="87">
        <f>X192-[1]лаз!$X256</f>
        <v>0</v>
      </c>
      <c r="AE192" s="346"/>
      <c r="AF192" s="347"/>
      <c r="AG192" s="348"/>
      <c r="AI192" s="349">
        <f t="shared" si="43"/>
        <v>0</v>
      </c>
      <c r="AJ192" s="350">
        <f t="shared" si="44"/>
        <v>0</v>
      </c>
      <c r="AL192" s="346"/>
      <c r="AM192" s="347"/>
      <c r="AN192" s="348"/>
      <c r="AP192" s="346">
        <f t="shared" si="45"/>
        <v>0</v>
      </c>
      <c r="AQ192" s="350">
        <f t="shared" si="46"/>
        <v>0</v>
      </c>
      <c r="AR192" s="299"/>
      <c r="AS192" s="299"/>
      <c r="AT192" s="299"/>
      <c r="AU192" s="299"/>
      <c r="AV192" s="299"/>
      <c r="AW192" s="299"/>
      <c r="AX192" s="299"/>
      <c r="AY192" s="299"/>
      <c r="AZ192" s="299"/>
      <c r="BA192" s="299"/>
      <c r="BB192" s="299"/>
      <c r="BC192" s="299"/>
    </row>
    <row r="193" spans="1:55" s="282" customFormat="1" ht="18" hidden="1" customHeight="1" outlineLevel="1">
      <c r="A193" s="343" t="s">
        <v>310</v>
      </c>
      <c r="B193" s="1085" t="s">
        <v>311</v>
      </c>
      <c r="C193" s="1086"/>
      <c r="D193" s="380" t="s">
        <v>134</v>
      </c>
      <c r="E193" s="345"/>
      <c r="F193" s="345"/>
      <c r="G193" s="345"/>
      <c r="H193" s="346">
        <f t="shared" si="52"/>
        <v>0</v>
      </c>
      <c r="I193" s="345"/>
      <c r="J193" s="345"/>
      <c r="K193" s="345"/>
      <c r="L193" s="346">
        <f t="shared" si="36"/>
        <v>0</v>
      </c>
      <c r="M193" s="346">
        <f t="shared" si="37"/>
        <v>0</v>
      </c>
      <c r="N193" s="345"/>
      <c r="O193" s="345"/>
      <c r="P193" s="345"/>
      <c r="Q193" s="346">
        <f t="shared" si="38"/>
        <v>0</v>
      </c>
      <c r="R193" s="346">
        <f t="shared" si="39"/>
        <v>0</v>
      </c>
      <c r="S193" s="345"/>
      <c r="T193" s="345"/>
      <c r="U193" s="345"/>
      <c r="V193" s="346">
        <f t="shared" si="40"/>
        <v>0</v>
      </c>
      <c r="W193" s="346">
        <f t="shared" si="41"/>
        <v>0</v>
      </c>
      <c r="X193" s="346">
        <f t="shared" si="42"/>
        <v>0</v>
      </c>
      <c r="Y193" s="347"/>
      <c r="Z193" s="348"/>
      <c r="AA193" s="272"/>
      <c r="AB193" s="87">
        <f>X193-[1]лаз!$X257</f>
        <v>0</v>
      </c>
      <c r="AE193" s="346"/>
      <c r="AF193" s="347"/>
      <c r="AG193" s="348"/>
      <c r="AI193" s="349">
        <f t="shared" si="43"/>
        <v>0</v>
      </c>
      <c r="AJ193" s="350">
        <f t="shared" si="44"/>
        <v>0</v>
      </c>
      <c r="AL193" s="346"/>
      <c r="AM193" s="347"/>
      <c r="AN193" s="348"/>
      <c r="AP193" s="346">
        <f t="shared" si="45"/>
        <v>0</v>
      </c>
      <c r="AQ193" s="350">
        <f t="shared" si="46"/>
        <v>0</v>
      </c>
      <c r="AR193" s="299"/>
      <c r="AS193" s="299"/>
      <c r="AT193" s="299"/>
      <c r="AU193" s="299"/>
      <c r="AV193" s="299"/>
      <c r="AW193" s="299"/>
      <c r="AX193" s="299"/>
      <c r="AY193" s="299"/>
      <c r="AZ193" s="299"/>
      <c r="BA193" s="299"/>
      <c r="BB193" s="299"/>
      <c r="BC193" s="299"/>
    </row>
    <row r="194" spans="1:55" s="282" customFormat="1" ht="18" hidden="1" customHeight="1" outlineLevel="1">
      <c r="A194" s="343" t="s">
        <v>312</v>
      </c>
      <c r="B194" s="1081" t="s">
        <v>313</v>
      </c>
      <c r="C194" s="1082"/>
      <c r="D194" s="309" t="s">
        <v>134</v>
      </c>
      <c r="E194" s="357">
        <f>E195+E196+E197+E198</f>
        <v>0</v>
      </c>
      <c r="F194" s="357">
        <f>F195+F196+F197+F198</f>
        <v>0</v>
      </c>
      <c r="G194" s="357">
        <f>G195+G196+G197+G198</f>
        <v>0</v>
      </c>
      <c r="H194" s="302">
        <f t="shared" si="52"/>
        <v>0</v>
      </c>
      <c r="I194" s="357">
        <f>I195+I196+I197+I198</f>
        <v>0</v>
      </c>
      <c r="J194" s="357">
        <f>J195+J196+J197+J198</f>
        <v>0</v>
      </c>
      <c r="K194" s="357">
        <f>K195+K196+K197+K198</f>
        <v>0</v>
      </c>
      <c r="L194" s="302">
        <f t="shared" si="36"/>
        <v>0</v>
      </c>
      <c r="M194" s="302">
        <f t="shared" si="37"/>
        <v>0</v>
      </c>
      <c r="N194" s="357">
        <f>N195+N196+N197+N198</f>
        <v>0</v>
      </c>
      <c r="O194" s="357">
        <f>O195+O196+O197+O198</f>
        <v>0</v>
      </c>
      <c r="P194" s="357">
        <f>P195+P196+P197+P198</f>
        <v>0</v>
      </c>
      <c r="Q194" s="302">
        <f t="shared" si="38"/>
        <v>0</v>
      </c>
      <c r="R194" s="302">
        <f t="shared" si="39"/>
        <v>0</v>
      </c>
      <c r="S194" s="357">
        <f>S195+S196+S197+S198</f>
        <v>0</v>
      </c>
      <c r="T194" s="357">
        <f>T195+T196+T197+T198</f>
        <v>0</v>
      </c>
      <c r="U194" s="357">
        <f>U195+U196+U197+U198</f>
        <v>0</v>
      </c>
      <c r="V194" s="302">
        <f t="shared" si="40"/>
        <v>0</v>
      </c>
      <c r="W194" s="302">
        <f t="shared" si="41"/>
        <v>0</v>
      </c>
      <c r="X194" s="302">
        <f t="shared" si="42"/>
        <v>0</v>
      </c>
      <c r="Y194" s="303"/>
      <c r="Z194" s="304"/>
      <c r="AA194" s="272"/>
      <c r="AB194" s="87">
        <f>X194-[1]лаз!$X258</f>
        <v>0</v>
      </c>
      <c r="AE194" s="302"/>
      <c r="AF194" s="303"/>
      <c r="AG194" s="304"/>
      <c r="AI194" s="306">
        <f t="shared" si="43"/>
        <v>0</v>
      </c>
      <c r="AJ194" s="307">
        <f t="shared" si="44"/>
        <v>0</v>
      </c>
      <c r="AL194" s="302"/>
      <c r="AM194" s="303"/>
      <c r="AN194" s="304"/>
      <c r="AP194" s="302">
        <f t="shared" si="45"/>
        <v>0</v>
      </c>
      <c r="AQ194" s="307">
        <f t="shared" si="46"/>
        <v>0</v>
      </c>
      <c r="AR194" s="299"/>
      <c r="AS194" s="299"/>
      <c r="AT194" s="299"/>
      <c r="AU194" s="299"/>
      <c r="AV194" s="299"/>
      <c r="AW194" s="299"/>
      <c r="AX194" s="299"/>
      <c r="AY194" s="299"/>
      <c r="AZ194" s="299"/>
      <c r="BA194" s="299"/>
      <c r="BB194" s="299"/>
      <c r="BC194" s="299"/>
    </row>
    <row r="195" spans="1:55" s="282" customFormat="1" ht="18" hidden="1" customHeight="1" outlineLevel="1">
      <c r="A195" s="343" t="s">
        <v>314</v>
      </c>
      <c r="B195" s="1101" t="s">
        <v>315</v>
      </c>
      <c r="C195" s="1102"/>
      <c r="D195" s="380" t="s">
        <v>134</v>
      </c>
      <c r="E195" s="345"/>
      <c r="F195" s="345"/>
      <c r="G195" s="345"/>
      <c r="H195" s="346">
        <f t="shared" si="52"/>
        <v>0</v>
      </c>
      <c r="I195" s="345"/>
      <c r="J195" s="345"/>
      <c r="K195" s="345"/>
      <c r="L195" s="346">
        <f t="shared" si="36"/>
        <v>0</v>
      </c>
      <c r="M195" s="346">
        <f t="shared" si="37"/>
        <v>0</v>
      </c>
      <c r="N195" s="345"/>
      <c r="O195" s="345"/>
      <c r="P195" s="345"/>
      <c r="Q195" s="346">
        <f t="shared" si="38"/>
        <v>0</v>
      </c>
      <c r="R195" s="346">
        <f t="shared" si="39"/>
        <v>0</v>
      </c>
      <c r="S195" s="345"/>
      <c r="T195" s="345"/>
      <c r="U195" s="345"/>
      <c r="V195" s="346">
        <f t="shared" si="40"/>
        <v>0</v>
      </c>
      <c r="W195" s="346">
        <f t="shared" si="41"/>
        <v>0</v>
      </c>
      <c r="X195" s="346">
        <f t="shared" si="42"/>
        <v>0</v>
      </c>
      <c r="Y195" s="347"/>
      <c r="Z195" s="348"/>
      <c r="AA195" s="272"/>
      <c r="AB195" s="87">
        <f>X195-[1]лаз!$X259</f>
        <v>0</v>
      </c>
      <c r="AE195" s="346"/>
      <c r="AF195" s="347"/>
      <c r="AG195" s="348"/>
      <c r="AI195" s="349">
        <f t="shared" si="43"/>
        <v>0</v>
      </c>
      <c r="AJ195" s="350">
        <f t="shared" si="44"/>
        <v>0</v>
      </c>
      <c r="AL195" s="346"/>
      <c r="AM195" s="347"/>
      <c r="AN195" s="348"/>
      <c r="AP195" s="346">
        <f t="shared" si="45"/>
        <v>0</v>
      </c>
      <c r="AQ195" s="350">
        <f t="shared" si="46"/>
        <v>0</v>
      </c>
      <c r="AR195" s="299"/>
      <c r="AS195" s="299"/>
      <c r="AT195" s="299"/>
      <c r="AU195" s="299"/>
      <c r="AV195" s="299"/>
      <c r="AW195" s="299"/>
      <c r="AX195" s="299"/>
      <c r="AY195" s="299"/>
      <c r="AZ195" s="299"/>
      <c r="BA195" s="299"/>
      <c r="BB195" s="299"/>
      <c r="BC195" s="299"/>
    </row>
    <row r="196" spans="1:55" s="282" customFormat="1" ht="18" hidden="1" customHeight="1" outlineLevel="1">
      <c r="A196" s="343" t="s">
        <v>316</v>
      </c>
      <c r="B196" s="1103" t="s">
        <v>317</v>
      </c>
      <c r="C196" s="1104"/>
      <c r="D196" s="380" t="s">
        <v>134</v>
      </c>
      <c r="E196" s="345"/>
      <c r="F196" s="345"/>
      <c r="G196" s="345"/>
      <c r="H196" s="346">
        <f t="shared" si="52"/>
        <v>0</v>
      </c>
      <c r="I196" s="345"/>
      <c r="J196" s="345"/>
      <c r="K196" s="345"/>
      <c r="L196" s="346">
        <f t="shared" si="36"/>
        <v>0</v>
      </c>
      <c r="M196" s="346">
        <f t="shared" si="37"/>
        <v>0</v>
      </c>
      <c r="N196" s="345"/>
      <c r="O196" s="345"/>
      <c r="P196" s="345"/>
      <c r="Q196" s="346">
        <f t="shared" si="38"/>
        <v>0</v>
      </c>
      <c r="R196" s="346">
        <f t="shared" si="39"/>
        <v>0</v>
      </c>
      <c r="S196" s="345"/>
      <c r="T196" s="345"/>
      <c r="U196" s="345"/>
      <c r="V196" s="346">
        <f t="shared" si="40"/>
        <v>0</v>
      </c>
      <c r="W196" s="346">
        <f t="shared" si="41"/>
        <v>0</v>
      </c>
      <c r="X196" s="346">
        <f t="shared" si="42"/>
        <v>0</v>
      </c>
      <c r="Y196" s="347"/>
      <c r="Z196" s="348"/>
      <c r="AA196" s="272"/>
      <c r="AB196" s="87">
        <f>X196-[1]лаз!$X260</f>
        <v>0</v>
      </c>
      <c r="AE196" s="346"/>
      <c r="AF196" s="347"/>
      <c r="AG196" s="348"/>
      <c r="AI196" s="349">
        <f t="shared" si="43"/>
        <v>0</v>
      </c>
      <c r="AJ196" s="350">
        <f t="shared" si="44"/>
        <v>0</v>
      </c>
      <c r="AL196" s="346"/>
      <c r="AM196" s="347"/>
      <c r="AN196" s="348"/>
      <c r="AP196" s="346">
        <f t="shared" si="45"/>
        <v>0</v>
      </c>
      <c r="AQ196" s="350">
        <f t="shared" si="46"/>
        <v>0</v>
      </c>
      <c r="AR196" s="299"/>
      <c r="AS196" s="299"/>
      <c r="AT196" s="299"/>
      <c r="AU196" s="299"/>
      <c r="AV196" s="299"/>
      <c r="AW196" s="299"/>
      <c r="AX196" s="299"/>
      <c r="AY196" s="299"/>
      <c r="AZ196" s="299"/>
      <c r="BA196" s="299"/>
      <c r="BB196" s="299"/>
      <c r="BC196" s="299"/>
    </row>
    <row r="197" spans="1:55" s="282" customFormat="1" ht="18" hidden="1" customHeight="1" outlineLevel="1">
      <c r="A197" s="343" t="s">
        <v>318</v>
      </c>
      <c r="B197" s="1103" t="s">
        <v>319</v>
      </c>
      <c r="C197" s="1104"/>
      <c r="D197" s="380" t="s">
        <v>134</v>
      </c>
      <c r="E197" s="345"/>
      <c r="F197" s="345"/>
      <c r="G197" s="345"/>
      <c r="H197" s="346">
        <f t="shared" si="52"/>
        <v>0</v>
      </c>
      <c r="I197" s="345"/>
      <c r="J197" s="345"/>
      <c r="K197" s="345"/>
      <c r="L197" s="346">
        <f t="shared" si="36"/>
        <v>0</v>
      </c>
      <c r="M197" s="346">
        <f t="shared" si="37"/>
        <v>0</v>
      </c>
      <c r="N197" s="345"/>
      <c r="O197" s="345"/>
      <c r="P197" s="345"/>
      <c r="Q197" s="346">
        <f t="shared" si="38"/>
        <v>0</v>
      </c>
      <c r="R197" s="346">
        <f t="shared" si="39"/>
        <v>0</v>
      </c>
      <c r="S197" s="345"/>
      <c r="T197" s="345"/>
      <c r="U197" s="345"/>
      <c r="V197" s="346">
        <f t="shared" si="40"/>
        <v>0</v>
      </c>
      <c r="W197" s="346">
        <f t="shared" si="41"/>
        <v>0</v>
      </c>
      <c r="X197" s="346">
        <f t="shared" si="42"/>
        <v>0</v>
      </c>
      <c r="Y197" s="347"/>
      <c r="Z197" s="348"/>
      <c r="AA197" s="272"/>
      <c r="AB197" s="87">
        <f>X197-[1]лаз!$X261</f>
        <v>0</v>
      </c>
      <c r="AE197" s="346"/>
      <c r="AF197" s="347"/>
      <c r="AG197" s="348"/>
      <c r="AI197" s="349">
        <f t="shared" si="43"/>
        <v>0</v>
      </c>
      <c r="AJ197" s="350">
        <f t="shared" si="44"/>
        <v>0</v>
      </c>
      <c r="AL197" s="346"/>
      <c r="AM197" s="347"/>
      <c r="AN197" s="348"/>
      <c r="AP197" s="346">
        <f t="shared" si="45"/>
        <v>0</v>
      </c>
      <c r="AQ197" s="350">
        <f t="shared" si="46"/>
        <v>0</v>
      </c>
      <c r="AR197" s="299"/>
      <c r="AS197" s="299"/>
      <c r="AT197" s="299"/>
      <c r="AU197" s="299"/>
      <c r="AV197" s="299"/>
      <c r="AW197" s="299"/>
      <c r="AX197" s="299"/>
      <c r="AY197" s="299"/>
      <c r="AZ197" s="299"/>
      <c r="BA197" s="299"/>
      <c r="BB197" s="299"/>
      <c r="BC197" s="299"/>
    </row>
    <row r="198" spans="1:55" s="282" customFormat="1" ht="18" hidden="1" customHeight="1" outlineLevel="1">
      <c r="A198" s="343" t="s">
        <v>320</v>
      </c>
      <c r="B198" s="1103" t="s">
        <v>321</v>
      </c>
      <c r="C198" s="1104"/>
      <c r="D198" s="380" t="s">
        <v>134</v>
      </c>
      <c r="E198" s="345"/>
      <c r="F198" s="345"/>
      <c r="G198" s="345"/>
      <c r="H198" s="346">
        <f t="shared" si="52"/>
        <v>0</v>
      </c>
      <c r="I198" s="345"/>
      <c r="J198" s="345"/>
      <c r="K198" s="345"/>
      <c r="L198" s="346">
        <f t="shared" si="36"/>
        <v>0</v>
      </c>
      <c r="M198" s="346">
        <f t="shared" si="37"/>
        <v>0</v>
      </c>
      <c r="N198" s="345"/>
      <c r="O198" s="345"/>
      <c r="P198" s="345"/>
      <c r="Q198" s="346">
        <f t="shared" si="38"/>
        <v>0</v>
      </c>
      <c r="R198" s="346">
        <f t="shared" si="39"/>
        <v>0</v>
      </c>
      <c r="S198" s="345"/>
      <c r="T198" s="345"/>
      <c r="U198" s="345"/>
      <c r="V198" s="346">
        <f t="shared" si="40"/>
        <v>0</v>
      </c>
      <c r="W198" s="346">
        <f t="shared" si="41"/>
        <v>0</v>
      </c>
      <c r="X198" s="346">
        <f t="shared" si="42"/>
        <v>0</v>
      </c>
      <c r="Y198" s="347"/>
      <c r="Z198" s="348"/>
      <c r="AA198" s="272"/>
      <c r="AB198" s="87">
        <f>X198-[1]лаз!$X262</f>
        <v>0</v>
      </c>
      <c r="AE198" s="346"/>
      <c r="AF198" s="347"/>
      <c r="AG198" s="348"/>
      <c r="AI198" s="349">
        <f t="shared" si="43"/>
        <v>0</v>
      </c>
      <c r="AJ198" s="350">
        <f t="shared" si="44"/>
        <v>0</v>
      </c>
      <c r="AL198" s="346"/>
      <c r="AM198" s="347"/>
      <c r="AN198" s="348"/>
      <c r="AP198" s="346">
        <f t="shared" si="45"/>
        <v>0</v>
      </c>
      <c r="AQ198" s="350">
        <f t="shared" si="46"/>
        <v>0</v>
      </c>
      <c r="AR198" s="299"/>
      <c r="AS198" s="299"/>
      <c r="AT198" s="299"/>
      <c r="AU198" s="299"/>
      <c r="AV198" s="299"/>
      <c r="AW198" s="299"/>
      <c r="AX198" s="299"/>
      <c r="AY198" s="299"/>
      <c r="AZ198" s="299"/>
      <c r="BA198" s="299"/>
      <c r="BB198" s="299"/>
      <c r="BC198" s="299"/>
    </row>
    <row r="199" spans="1:55" s="282" customFormat="1" ht="18" hidden="1" customHeight="1" outlineLevel="1">
      <c r="A199" s="343" t="s">
        <v>322</v>
      </c>
      <c r="B199" s="1081" t="s">
        <v>323</v>
      </c>
      <c r="C199" s="1082"/>
      <c r="D199" s="309" t="s">
        <v>134</v>
      </c>
      <c r="E199" s="357">
        <f>E200+E201+E202</f>
        <v>0</v>
      </c>
      <c r="F199" s="357">
        <f>F200+F201+F202</f>
        <v>0</v>
      </c>
      <c r="G199" s="357">
        <f>G200+G201+G202</f>
        <v>0</v>
      </c>
      <c r="H199" s="302">
        <f t="shared" si="52"/>
        <v>0</v>
      </c>
      <c r="I199" s="357">
        <f>I200+I201+I202</f>
        <v>0</v>
      </c>
      <c r="J199" s="357">
        <f>J200+J201+J202</f>
        <v>0</v>
      </c>
      <c r="K199" s="357">
        <f>K200+K201+K202</f>
        <v>0</v>
      </c>
      <c r="L199" s="302">
        <f t="shared" si="36"/>
        <v>0</v>
      </c>
      <c r="M199" s="302">
        <f t="shared" si="37"/>
        <v>0</v>
      </c>
      <c r="N199" s="357">
        <f>N200+N201+N202</f>
        <v>0</v>
      </c>
      <c r="O199" s="357">
        <f>O200+O201+O202</f>
        <v>0</v>
      </c>
      <c r="P199" s="357">
        <f>P200+P201+P202</f>
        <v>0</v>
      </c>
      <c r="Q199" s="302">
        <f t="shared" si="38"/>
        <v>0</v>
      </c>
      <c r="R199" s="302">
        <f t="shared" si="39"/>
        <v>0</v>
      </c>
      <c r="S199" s="357">
        <f>S200+S201+S202</f>
        <v>0</v>
      </c>
      <c r="T199" s="357">
        <f>T200+T201+T202</f>
        <v>0</v>
      </c>
      <c r="U199" s="357">
        <f>U200+U201+U202</f>
        <v>0</v>
      </c>
      <c r="V199" s="302">
        <f t="shared" si="40"/>
        <v>0</v>
      </c>
      <c r="W199" s="302">
        <f t="shared" si="41"/>
        <v>0</v>
      </c>
      <c r="X199" s="302">
        <f t="shared" si="42"/>
        <v>0</v>
      </c>
      <c r="Y199" s="303"/>
      <c r="Z199" s="304"/>
      <c r="AA199" s="272"/>
      <c r="AB199" s="87">
        <f>X199-[1]лаз!$X263</f>
        <v>0</v>
      </c>
      <c r="AE199" s="302"/>
      <c r="AF199" s="303"/>
      <c r="AG199" s="304"/>
      <c r="AI199" s="306">
        <f t="shared" si="43"/>
        <v>0</v>
      </c>
      <c r="AJ199" s="307">
        <f t="shared" si="44"/>
        <v>0</v>
      </c>
      <c r="AL199" s="302"/>
      <c r="AM199" s="303"/>
      <c r="AN199" s="304"/>
      <c r="AP199" s="302">
        <f t="shared" si="45"/>
        <v>0</v>
      </c>
      <c r="AQ199" s="307">
        <f t="shared" si="46"/>
        <v>0</v>
      </c>
      <c r="AR199" s="299"/>
      <c r="AS199" s="299"/>
      <c r="AT199" s="299"/>
      <c r="AU199" s="299"/>
      <c r="AV199" s="299"/>
      <c r="AW199" s="299"/>
      <c r="AX199" s="299"/>
      <c r="AY199" s="299"/>
      <c r="AZ199" s="299"/>
      <c r="BA199" s="299"/>
      <c r="BB199" s="299"/>
      <c r="BC199" s="299"/>
    </row>
    <row r="200" spans="1:55" s="282" customFormat="1" ht="18" hidden="1" customHeight="1" outlineLevel="1">
      <c r="A200" s="343" t="s">
        <v>324</v>
      </c>
      <c r="B200" s="1105" t="s">
        <v>226</v>
      </c>
      <c r="C200" s="1106"/>
      <c r="D200" s="380" t="s">
        <v>134</v>
      </c>
      <c r="E200" s="345"/>
      <c r="F200" s="345"/>
      <c r="G200" s="345"/>
      <c r="H200" s="346">
        <f t="shared" si="52"/>
        <v>0</v>
      </c>
      <c r="I200" s="345"/>
      <c r="J200" s="345"/>
      <c r="K200" s="345"/>
      <c r="L200" s="346">
        <f t="shared" si="36"/>
        <v>0</v>
      </c>
      <c r="M200" s="346">
        <f t="shared" si="37"/>
        <v>0</v>
      </c>
      <c r="N200" s="345"/>
      <c r="O200" s="345"/>
      <c r="P200" s="345"/>
      <c r="Q200" s="346">
        <f t="shared" si="38"/>
        <v>0</v>
      </c>
      <c r="R200" s="346">
        <f t="shared" si="39"/>
        <v>0</v>
      </c>
      <c r="S200" s="345"/>
      <c r="T200" s="345"/>
      <c r="U200" s="345"/>
      <c r="V200" s="346">
        <f t="shared" si="40"/>
        <v>0</v>
      </c>
      <c r="W200" s="346">
        <f t="shared" si="41"/>
        <v>0</v>
      </c>
      <c r="X200" s="346">
        <f t="shared" si="42"/>
        <v>0</v>
      </c>
      <c r="Y200" s="347"/>
      <c r="Z200" s="348"/>
      <c r="AA200" s="272"/>
      <c r="AB200" s="87">
        <f>X200-[1]лаз!$X264</f>
        <v>0</v>
      </c>
      <c r="AE200" s="346"/>
      <c r="AF200" s="347"/>
      <c r="AG200" s="348"/>
      <c r="AI200" s="349">
        <f t="shared" si="43"/>
        <v>0</v>
      </c>
      <c r="AJ200" s="350">
        <f t="shared" si="44"/>
        <v>0</v>
      </c>
      <c r="AL200" s="346"/>
      <c r="AM200" s="347"/>
      <c r="AN200" s="348"/>
      <c r="AP200" s="346">
        <f t="shared" si="45"/>
        <v>0</v>
      </c>
      <c r="AQ200" s="350">
        <f t="shared" si="46"/>
        <v>0</v>
      </c>
      <c r="AR200" s="299"/>
      <c r="AS200" s="299"/>
      <c r="AT200" s="299"/>
      <c r="AU200" s="299"/>
      <c r="AV200" s="299"/>
      <c r="AW200" s="299"/>
      <c r="AX200" s="299"/>
      <c r="AY200" s="299"/>
      <c r="AZ200" s="299"/>
      <c r="BA200" s="299"/>
      <c r="BB200" s="299"/>
      <c r="BC200" s="299"/>
    </row>
    <row r="201" spans="1:55" s="282" customFormat="1" ht="18" hidden="1" customHeight="1" outlineLevel="1">
      <c r="A201" s="343" t="s">
        <v>325</v>
      </c>
      <c r="B201" s="1105" t="s">
        <v>228</v>
      </c>
      <c r="C201" s="1106"/>
      <c r="D201" s="380" t="s">
        <v>134</v>
      </c>
      <c r="E201" s="345"/>
      <c r="F201" s="345"/>
      <c r="G201" s="345"/>
      <c r="H201" s="346">
        <f t="shared" si="52"/>
        <v>0</v>
      </c>
      <c r="I201" s="345"/>
      <c r="J201" s="345"/>
      <c r="K201" s="345"/>
      <c r="L201" s="346">
        <f t="shared" si="36"/>
        <v>0</v>
      </c>
      <c r="M201" s="346">
        <f t="shared" si="37"/>
        <v>0</v>
      </c>
      <c r="N201" s="345"/>
      <c r="O201" s="345"/>
      <c r="P201" s="345"/>
      <c r="Q201" s="346">
        <f t="shared" si="38"/>
        <v>0</v>
      </c>
      <c r="R201" s="346">
        <f t="shared" si="39"/>
        <v>0</v>
      </c>
      <c r="S201" s="345"/>
      <c r="T201" s="345"/>
      <c r="U201" s="345"/>
      <c r="V201" s="346">
        <f t="shared" si="40"/>
        <v>0</v>
      </c>
      <c r="W201" s="346">
        <f t="shared" si="41"/>
        <v>0</v>
      </c>
      <c r="X201" s="346">
        <f t="shared" si="42"/>
        <v>0</v>
      </c>
      <c r="Y201" s="347"/>
      <c r="Z201" s="348"/>
      <c r="AA201" s="272"/>
      <c r="AB201" s="87">
        <f>X201-[1]лаз!$X265</f>
        <v>0</v>
      </c>
      <c r="AE201" s="346"/>
      <c r="AF201" s="347"/>
      <c r="AG201" s="348"/>
      <c r="AI201" s="349">
        <f t="shared" si="43"/>
        <v>0</v>
      </c>
      <c r="AJ201" s="350">
        <f t="shared" si="44"/>
        <v>0</v>
      </c>
      <c r="AL201" s="346"/>
      <c r="AM201" s="347"/>
      <c r="AN201" s="348"/>
      <c r="AP201" s="346">
        <f t="shared" si="45"/>
        <v>0</v>
      </c>
      <c r="AQ201" s="350">
        <f t="shared" si="46"/>
        <v>0</v>
      </c>
      <c r="AR201" s="299"/>
      <c r="AS201" s="299"/>
      <c r="AT201" s="299"/>
      <c r="AU201" s="299"/>
      <c r="AV201" s="299"/>
      <c r="AW201" s="299"/>
      <c r="AX201" s="299"/>
      <c r="AY201" s="299"/>
      <c r="AZ201" s="299"/>
      <c r="BA201" s="299"/>
      <c r="BB201" s="299"/>
      <c r="BC201" s="299"/>
    </row>
    <row r="202" spans="1:55" s="282" customFormat="1" ht="18" hidden="1" customHeight="1" outlineLevel="1">
      <c r="A202" s="343" t="s">
        <v>326</v>
      </c>
      <c r="B202" s="1105" t="s">
        <v>327</v>
      </c>
      <c r="C202" s="1106"/>
      <c r="D202" s="380" t="s">
        <v>134</v>
      </c>
      <c r="E202" s="345"/>
      <c r="F202" s="345"/>
      <c r="G202" s="345"/>
      <c r="H202" s="346">
        <f t="shared" si="52"/>
        <v>0</v>
      </c>
      <c r="I202" s="345"/>
      <c r="J202" s="345"/>
      <c r="K202" s="345"/>
      <c r="L202" s="346">
        <f t="shared" si="36"/>
        <v>0</v>
      </c>
      <c r="M202" s="346">
        <f t="shared" si="37"/>
        <v>0</v>
      </c>
      <c r="N202" s="345"/>
      <c r="O202" s="345"/>
      <c r="P202" s="345"/>
      <c r="Q202" s="346">
        <f t="shared" si="38"/>
        <v>0</v>
      </c>
      <c r="R202" s="346">
        <f t="shared" si="39"/>
        <v>0</v>
      </c>
      <c r="S202" s="345"/>
      <c r="T202" s="345"/>
      <c r="U202" s="345"/>
      <c r="V202" s="346">
        <f t="shared" si="40"/>
        <v>0</v>
      </c>
      <c r="W202" s="346">
        <f t="shared" si="41"/>
        <v>0</v>
      </c>
      <c r="X202" s="346">
        <f t="shared" si="42"/>
        <v>0</v>
      </c>
      <c r="Y202" s="347"/>
      <c r="Z202" s="348"/>
      <c r="AA202" s="272"/>
      <c r="AB202" s="87">
        <f>X202-[1]лаз!$X266</f>
        <v>0</v>
      </c>
      <c r="AE202" s="346"/>
      <c r="AF202" s="347"/>
      <c r="AG202" s="348"/>
      <c r="AI202" s="349">
        <f t="shared" si="43"/>
        <v>0</v>
      </c>
      <c r="AJ202" s="350">
        <f t="shared" si="44"/>
        <v>0</v>
      </c>
      <c r="AL202" s="346"/>
      <c r="AM202" s="347"/>
      <c r="AN202" s="348"/>
      <c r="AP202" s="346">
        <f t="shared" si="45"/>
        <v>0</v>
      </c>
      <c r="AQ202" s="350">
        <f t="shared" si="46"/>
        <v>0</v>
      </c>
      <c r="AR202" s="299"/>
      <c r="AS202" s="299"/>
      <c r="AT202" s="299"/>
      <c r="AU202" s="299"/>
      <c r="AV202" s="299"/>
      <c r="AW202" s="299"/>
      <c r="AX202" s="299"/>
      <c r="AY202" s="299"/>
      <c r="AZ202" s="299"/>
      <c r="BA202" s="299"/>
      <c r="BB202" s="299"/>
      <c r="BC202" s="299"/>
    </row>
    <row r="203" spans="1:55" s="282" customFormat="1" ht="18" hidden="1" customHeight="1" outlineLevel="1">
      <c r="A203" s="343" t="s">
        <v>328</v>
      </c>
      <c r="B203" s="1085" t="s">
        <v>237</v>
      </c>
      <c r="C203" s="1086"/>
      <c r="D203" s="380" t="s">
        <v>134</v>
      </c>
      <c r="E203" s="345"/>
      <c r="F203" s="345"/>
      <c r="G203" s="345"/>
      <c r="H203" s="346">
        <f t="shared" si="52"/>
        <v>0</v>
      </c>
      <c r="I203" s="345"/>
      <c r="J203" s="345"/>
      <c r="K203" s="345"/>
      <c r="L203" s="346">
        <f t="shared" si="36"/>
        <v>0</v>
      </c>
      <c r="M203" s="346">
        <f t="shared" si="37"/>
        <v>0</v>
      </c>
      <c r="N203" s="345"/>
      <c r="O203" s="345"/>
      <c r="P203" s="345"/>
      <c r="Q203" s="346">
        <f t="shared" si="38"/>
        <v>0</v>
      </c>
      <c r="R203" s="346">
        <f t="shared" si="39"/>
        <v>0</v>
      </c>
      <c r="S203" s="345"/>
      <c r="T203" s="345"/>
      <c r="U203" s="345"/>
      <c r="V203" s="346">
        <f t="shared" si="40"/>
        <v>0</v>
      </c>
      <c r="W203" s="346">
        <f t="shared" si="41"/>
        <v>0</v>
      </c>
      <c r="X203" s="346">
        <f t="shared" si="42"/>
        <v>0</v>
      </c>
      <c r="Y203" s="347"/>
      <c r="Z203" s="348"/>
      <c r="AA203" s="272"/>
      <c r="AB203" s="87">
        <f>X203-[1]лаз!$X267</f>
        <v>0</v>
      </c>
      <c r="AE203" s="346"/>
      <c r="AF203" s="347"/>
      <c r="AG203" s="348"/>
      <c r="AI203" s="349">
        <f t="shared" si="43"/>
        <v>0</v>
      </c>
      <c r="AJ203" s="350">
        <f t="shared" si="44"/>
        <v>0</v>
      </c>
      <c r="AL203" s="346"/>
      <c r="AM203" s="347"/>
      <c r="AN203" s="348"/>
      <c r="AP203" s="346">
        <f t="shared" si="45"/>
        <v>0</v>
      </c>
      <c r="AQ203" s="350">
        <f t="shared" si="46"/>
        <v>0</v>
      </c>
      <c r="AR203" s="299"/>
      <c r="AS203" s="299"/>
      <c r="AT203" s="299"/>
      <c r="AU203" s="299"/>
      <c r="AV203" s="299"/>
      <c r="AW203" s="299"/>
      <c r="AX203" s="299"/>
      <c r="AY203" s="299"/>
      <c r="AZ203" s="299"/>
      <c r="BA203" s="299"/>
      <c r="BB203" s="299"/>
      <c r="BC203" s="299"/>
    </row>
    <row r="204" spans="1:55" s="282" customFormat="1" ht="18" hidden="1" customHeight="1" outlineLevel="1">
      <c r="A204" s="343" t="s">
        <v>329</v>
      </c>
      <c r="B204" s="1085" t="s">
        <v>330</v>
      </c>
      <c r="C204" s="1086"/>
      <c r="D204" s="380" t="s">
        <v>134</v>
      </c>
      <c r="E204" s="345"/>
      <c r="F204" s="345"/>
      <c r="G204" s="345"/>
      <c r="H204" s="346">
        <f t="shared" si="52"/>
        <v>0</v>
      </c>
      <c r="I204" s="345"/>
      <c r="J204" s="345"/>
      <c r="K204" s="345"/>
      <c r="L204" s="346">
        <f t="shared" si="36"/>
        <v>0</v>
      </c>
      <c r="M204" s="346">
        <f t="shared" si="37"/>
        <v>0</v>
      </c>
      <c r="N204" s="345"/>
      <c r="O204" s="345"/>
      <c r="P204" s="345"/>
      <c r="Q204" s="346">
        <f t="shared" si="38"/>
        <v>0</v>
      </c>
      <c r="R204" s="346">
        <f t="shared" si="39"/>
        <v>0</v>
      </c>
      <c r="S204" s="345"/>
      <c r="T204" s="345"/>
      <c r="U204" s="345"/>
      <c r="V204" s="346">
        <f t="shared" si="40"/>
        <v>0</v>
      </c>
      <c r="W204" s="346">
        <f t="shared" si="41"/>
        <v>0</v>
      </c>
      <c r="X204" s="346">
        <f t="shared" si="42"/>
        <v>0</v>
      </c>
      <c r="Y204" s="347"/>
      <c r="Z204" s="348"/>
      <c r="AA204" s="272"/>
      <c r="AB204" s="87">
        <f>X204-[1]лаз!$X268</f>
        <v>0</v>
      </c>
      <c r="AE204" s="346"/>
      <c r="AF204" s="347"/>
      <c r="AG204" s="348"/>
      <c r="AI204" s="349">
        <f t="shared" si="43"/>
        <v>0</v>
      </c>
      <c r="AJ204" s="350">
        <f t="shared" si="44"/>
        <v>0</v>
      </c>
      <c r="AL204" s="346"/>
      <c r="AM204" s="347"/>
      <c r="AN204" s="348"/>
      <c r="AP204" s="346">
        <f t="shared" si="45"/>
        <v>0</v>
      </c>
      <c r="AQ204" s="350">
        <f t="shared" si="46"/>
        <v>0</v>
      </c>
      <c r="AR204" s="299"/>
      <c r="AS204" s="299"/>
      <c r="AT204" s="299"/>
      <c r="AU204" s="299"/>
      <c r="AV204" s="299"/>
      <c r="AW204" s="299"/>
      <c r="AX204" s="299"/>
      <c r="AY204" s="299"/>
      <c r="AZ204" s="299"/>
      <c r="BA204" s="299"/>
      <c r="BB204" s="299"/>
      <c r="BC204" s="299"/>
    </row>
    <row r="205" spans="1:55" s="282" customFormat="1" ht="18" hidden="1" customHeight="1" outlineLevel="1">
      <c r="A205" s="343" t="s">
        <v>331</v>
      </c>
      <c r="B205" s="1081" t="s">
        <v>332</v>
      </c>
      <c r="C205" s="1082"/>
      <c r="D205" s="309" t="s">
        <v>134</v>
      </c>
      <c r="E205" s="357">
        <f>SUM(E206:E212)</f>
        <v>0</v>
      </c>
      <c r="F205" s="357">
        <f>SUM(F206:F212)</f>
        <v>0</v>
      </c>
      <c r="G205" s="357">
        <f>SUM(G206:G212)</f>
        <v>0</v>
      </c>
      <c r="H205" s="302">
        <f t="shared" si="52"/>
        <v>0</v>
      </c>
      <c r="I205" s="357">
        <f>SUM(I206:I212)</f>
        <v>0</v>
      </c>
      <c r="J205" s="357">
        <f>SUM(J206:J212)</f>
        <v>0</v>
      </c>
      <c r="K205" s="357">
        <f>SUM(K206:K212)</f>
        <v>0</v>
      </c>
      <c r="L205" s="302">
        <f t="shared" si="36"/>
        <v>0</v>
      </c>
      <c r="M205" s="302">
        <f t="shared" si="37"/>
        <v>0</v>
      </c>
      <c r="N205" s="357">
        <f>SUM(N206:N212)</f>
        <v>0</v>
      </c>
      <c r="O205" s="357">
        <f>SUM(O206:O212)</f>
        <v>0</v>
      </c>
      <c r="P205" s="357">
        <f>SUM(P206:P212)</f>
        <v>0</v>
      </c>
      <c r="Q205" s="302">
        <f t="shared" si="38"/>
        <v>0</v>
      </c>
      <c r="R205" s="302">
        <f t="shared" si="39"/>
        <v>0</v>
      </c>
      <c r="S205" s="357">
        <f>SUM(S206:S212)</f>
        <v>0</v>
      </c>
      <c r="T205" s="357">
        <f>SUM(T206:T212)</f>
        <v>0</v>
      </c>
      <c r="U205" s="357">
        <f>SUM(U206:U212)</f>
        <v>0</v>
      </c>
      <c r="V205" s="302">
        <f t="shared" si="40"/>
        <v>0</v>
      </c>
      <c r="W205" s="302">
        <f t="shared" si="41"/>
        <v>0</v>
      </c>
      <c r="X205" s="302">
        <f t="shared" si="42"/>
        <v>0</v>
      </c>
      <c r="Y205" s="303"/>
      <c r="Z205" s="304"/>
      <c r="AA205" s="272"/>
      <c r="AB205" s="87">
        <f>X205-[1]лаз!$X269</f>
        <v>0</v>
      </c>
      <c r="AE205" s="302"/>
      <c r="AF205" s="303"/>
      <c r="AG205" s="304"/>
      <c r="AI205" s="306">
        <f t="shared" si="43"/>
        <v>0</v>
      </c>
      <c r="AJ205" s="307">
        <f t="shared" si="44"/>
        <v>0</v>
      </c>
      <c r="AL205" s="302"/>
      <c r="AM205" s="303"/>
      <c r="AN205" s="304"/>
      <c r="AP205" s="302">
        <f t="shared" si="45"/>
        <v>0</v>
      </c>
      <c r="AQ205" s="307">
        <f t="shared" si="46"/>
        <v>0</v>
      </c>
      <c r="AR205" s="299"/>
      <c r="AS205" s="299"/>
      <c r="AT205" s="299"/>
      <c r="AU205" s="299"/>
      <c r="AV205" s="299"/>
      <c r="AW205" s="299"/>
      <c r="AX205" s="299"/>
      <c r="AY205" s="299"/>
      <c r="AZ205" s="299"/>
      <c r="BA205" s="299"/>
      <c r="BB205" s="299"/>
      <c r="BC205" s="299"/>
    </row>
    <row r="206" spans="1:55" s="282" customFormat="1" ht="18" hidden="1" customHeight="1" outlineLevel="1">
      <c r="A206" s="343" t="s">
        <v>333</v>
      </c>
      <c r="B206" s="1105" t="s">
        <v>253</v>
      </c>
      <c r="C206" s="1106"/>
      <c r="D206" s="380" t="s">
        <v>134</v>
      </c>
      <c r="E206" s="345"/>
      <c r="F206" s="345"/>
      <c r="G206" s="345"/>
      <c r="H206" s="346">
        <f t="shared" si="52"/>
        <v>0</v>
      </c>
      <c r="I206" s="345"/>
      <c r="J206" s="345"/>
      <c r="K206" s="345"/>
      <c r="L206" s="346">
        <f t="shared" si="36"/>
        <v>0</v>
      </c>
      <c r="M206" s="346">
        <f t="shared" si="37"/>
        <v>0</v>
      </c>
      <c r="N206" s="345"/>
      <c r="O206" s="345"/>
      <c r="P206" s="345"/>
      <c r="Q206" s="346">
        <f t="shared" si="38"/>
        <v>0</v>
      </c>
      <c r="R206" s="346">
        <f t="shared" si="39"/>
        <v>0</v>
      </c>
      <c r="S206" s="345"/>
      <c r="T206" s="345"/>
      <c r="U206" s="345"/>
      <c r="V206" s="346">
        <f t="shared" si="40"/>
        <v>0</v>
      </c>
      <c r="W206" s="346">
        <f t="shared" si="41"/>
        <v>0</v>
      </c>
      <c r="X206" s="346">
        <f t="shared" si="42"/>
        <v>0</v>
      </c>
      <c r="Y206" s="347"/>
      <c r="Z206" s="348"/>
      <c r="AA206" s="272"/>
      <c r="AB206" s="87">
        <f>X206-[1]лаз!$X270</f>
        <v>0</v>
      </c>
      <c r="AE206" s="346"/>
      <c r="AF206" s="347"/>
      <c r="AG206" s="348"/>
      <c r="AI206" s="349">
        <f t="shared" si="43"/>
        <v>0</v>
      </c>
      <c r="AJ206" s="350">
        <f t="shared" si="44"/>
        <v>0</v>
      </c>
      <c r="AL206" s="346"/>
      <c r="AM206" s="347"/>
      <c r="AN206" s="348"/>
      <c r="AP206" s="346">
        <f t="shared" si="45"/>
        <v>0</v>
      </c>
      <c r="AQ206" s="350">
        <f t="shared" si="46"/>
        <v>0</v>
      </c>
      <c r="AR206" s="299"/>
      <c r="AS206" s="299"/>
      <c r="AT206" s="299"/>
      <c r="AU206" s="299"/>
      <c r="AV206" s="299"/>
      <c r="AW206" s="299"/>
      <c r="AX206" s="299"/>
      <c r="AY206" s="299"/>
      <c r="AZ206" s="299"/>
      <c r="BA206" s="299"/>
      <c r="BB206" s="299"/>
      <c r="BC206" s="299"/>
    </row>
    <row r="207" spans="1:55" s="282" customFormat="1" ht="18" hidden="1" customHeight="1" outlineLevel="1">
      <c r="A207" s="343" t="s">
        <v>334</v>
      </c>
      <c r="B207" s="1105" t="s">
        <v>255</v>
      </c>
      <c r="C207" s="1106"/>
      <c r="D207" s="380" t="s">
        <v>134</v>
      </c>
      <c r="E207" s="345"/>
      <c r="F207" s="345"/>
      <c r="G207" s="345"/>
      <c r="H207" s="346">
        <f t="shared" si="52"/>
        <v>0</v>
      </c>
      <c r="I207" s="345"/>
      <c r="J207" s="345"/>
      <c r="K207" s="345"/>
      <c r="L207" s="346">
        <f t="shared" si="36"/>
        <v>0</v>
      </c>
      <c r="M207" s="346">
        <f t="shared" si="37"/>
        <v>0</v>
      </c>
      <c r="N207" s="345"/>
      <c r="O207" s="345"/>
      <c r="P207" s="345"/>
      <c r="Q207" s="346">
        <f t="shared" si="38"/>
        <v>0</v>
      </c>
      <c r="R207" s="346">
        <f t="shared" si="39"/>
        <v>0</v>
      </c>
      <c r="S207" s="345"/>
      <c r="T207" s="345"/>
      <c r="U207" s="345"/>
      <c r="V207" s="346">
        <f t="shared" si="40"/>
        <v>0</v>
      </c>
      <c r="W207" s="346">
        <f t="shared" si="41"/>
        <v>0</v>
      </c>
      <c r="X207" s="346">
        <f t="shared" si="42"/>
        <v>0</v>
      </c>
      <c r="Y207" s="347"/>
      <c r="Z207" s="348"/>
      <c r="AA207" s="272"/>
      <c r="AB207" s="87">
        <f>X207-[1]лаз!$X271</f>
        <v>0</v>
      </c>
      <c r="AE207" s="346"/>
      <c r="AF207" s="347"/>
      <c r="AG207" s="348"/>
      <c r="AI207" s="349">
        <f t="shared" si="43"/>
        <v>0</v>
      </c>
      <c r="AJ207" s="350">
        <f t="shared" si="44"/>
        <v>0</v>
      </c>
      <c r="AL207" s="346"/>
      <c r="AM207" s="347"/>
      <c r="AN207" s="348"/>
      <c r="AP207" s="346">
        <f t="shared" si="45"/>
        <v>0</v>
      </c>
      <c r="AQ207" s="350">
        <f t="shared" si="46"/>
        <v>0</v>
      </c>
      <c r="AR207" s="299"/>
      <c r="AS207" s="299"/>
      <c r="AT207" s="299"/>
      <c r="AU207" s="299"/>
      <c r="AV207" s="299"/>
      <c r="AW207" s="299"/>
      <c r="AX207" s="299"/>
      <c r="AY207" s="299"/>
      <c r="AZ207" s="299"/>
      <c r="BA207" s="299"/>
      <c r="BB207" s="299"/>
      <c r="BC207" s="299"/>
    </row>
    <row r="208" spans="1:55" s="282" customFormat="1" ht="18" hidden="1" customHeight="1" outlineLevel="1">
      <c r="A208" s="343" t="s">
        <v>335</v>
      </c>
      <c r="B208" s="1105" t="s">
        <v>257</v>
      </c>
      <c r="C208" s="1106"/>
      <c r="D208" s="380" t="s">
        <v>134</v>
      </c>
      <c r="E208" s="345"/>
      <c r="F208" s="345"/>
      <c r="G208" s="345"/>
      <c r="H208" s="346">
        <f t="shared" si="52"/>
        <v>0</v>
      </c>
      <c r="I208" s="345"/>
      <c r="J208" s="345"/>
      <c r="K208" s="345"/>
      <c r="L208" s="346">
        <f t="shared" si="36"/>
        <v>0</v>
      </c>
      <c r="M208" s="346">
        <f t="shared" si="37"/>
        <v>0</v>
      </c>
      <c r="N208" s="345"/>
      <c r="O208" s="345"/>
      <c r="P208" s="345"/>
      <c r="Q208" s="346">
        <f t="shared" si="38"/>
        <v>0</v>
      </c>
      <c r="R208" s="346">
        <f t="shared" si="39"/>
        <v>0</v>
      </c>
      <c r="S208" s="345"/>
      <c r="T208" s="345"/>
      <c r="U208" s="345"/>
      <c r="V208" s="346">
        <f t="shared" si="40"/>
        <v>0</v>
      </c>
      <c r="W208" s="346">
        <f t="shared" si="41"/>
        <v>0</v>
      </c>
      <c r="X208" s="346">
        <f t="shared" si="42"/>
        <v>0</v>
      </c>
      <c r="Y208" s="347"/>
      <c r="Z208" s="348"/>
      <c r="AA208" s="272"/>
      <c r="AB208" s="87">
        <f>X208-[1]лаз!$X272</f>
        <v>0</v>
      </c>
      <c r="AE208" s="346"/>
      <c r="AF208" s="347"/>
      <c r="AG208" s="348"/>
      <c r="AI208" s="349">
        <f t="shared" si="43"/>
        <v>0</v>
      </c>
      <c r="AJ208" s="350">
        <f t="shared" si="44"/>
        <v>0</v>
      </c>
      <c r="AL208" s="346"/>
      <c r="AM208" s="347"/>
      <c r="AN208" s="348"/>
      <c r="AP208" s="346">
        <f t="shared" si="45"/>
        <v>0</v>
      </c>
      <c r="AQ208" s="350">
        <f t="shared" si="46"/>
        <v>0</v>
      </c>
      <c r="AR208" s="299"/>
      <c r="AS208" s="299"/>
      <c r="AT208" s="299"/>
      <c r="AU208" s="299"/>
      <c r="AV208" s="299"/>
      <c r="AW208" s="299"/>
      <c r="AX208" s="299"/>
      <c r="AY208" s="299"/>
      <c r="AZ208" s="299"/>
      <c r="BA208" s="299"/>
      <c r="BB208" s="299"/>
      <c r="BC208" s="299"/>
    </row>
    <row r="209" spans="1:55" s="282" customFormat="1" ht="18" hidden="1" customHeight="1" outlineLevel="1">
      <c r="A209" s="343" t="s">
        <v>336</v>
      </c>
      <c r="B209" s="1105" t="s">
        <v>259</v>
      </c>
      <c r="C209" s="1106"/>
      <c r="D209" s="380" t="s">
        <v>134</v>
      </c>
      <c r="E209" s="345"/>
      <c r="F209" s="345"/>
      <c r="G209" s="345"/>
      <c r="H209" s="346">
        <f t="shared" si="52"/>
        <v>0</v>
      </c>
      <c r="I209" s="345"/>
      <c r="J209" s="345"/>
      <c r="K209" s="345"/>
      <c r="L209" s="346">
        <f t="shared" si="36"/>
        <v>0</v>
      </c>
      <c r="M209" s="346">
        <f t="shared" si="37"/>
        <v>0</v>
      </c>
      <c r="N209" s="345"/>
      <c r="O209" s="345"/>
      <c r="P209" s="345"/>
      <c r="Q209" s="346">
        <f t="shared" si="38"/>
        <v>0</v>
      </c>
      <c r="R209" s="346">
        <f t="shared" si="39"/>
        <v>0</v>
      </c>
      <c r="S209" s="345"/>
      <c r="T209" s="345"/>
      <c r="U209" s="345"/>
      <c r="V209" s="346">
        <f t="shared" si="40"/>
        <v>0</v>
      </c>
      <c r="W209" s="346">
        <f t="shared" si="41"/>
        <v>0</v>
      </c>
      <c r="X209" s="346">
        <f t="shared" si="42"/>
        <v>0</v>
      </c>
      <c r="Y209" s="347"/>
      <c r="Z209" s="348"/>
      <c r="AA209" s="272"/>
      <c r="AB209" s="87">
        <f>X209-[1]лаз!$X273</f>
        <v>0</v>
      </c>
      <c r="AE209" s="346"/>
      <c r="AF209" s="347"/>
      <c r="AG209" s="348"/>
      <c r="AI209" s="349">
        <f t="shared" si="43"/>
        <v>0</v>
      </c>
      <c r="AJ209" s="350">
        <f t="shared" si="44"/>
        <v>0</v>
      </c>
      <c r="AL209" s="346"/>
      <c r="AM209" s="347"/>
      <c r="AN209" s="348"/>
      <c r="AP209" s="346">
        <f t="shared" si="45"/>
        <v>0</v>
      </c>
      <c r="AQ209" s="350">
        <f t="shared" si="46"/>
        <v>0</v>
      </c>
      <c r="AR209" s="299"/>
      <c r="AS209" s="299"/>
      <c r="AT209" s="299"/>
      <c r="AU209" s="299"/>
      <c r="AV209" s="299"/>
      <c r="AW209" s="299"/>
      <c r="AX209" s="299"/>
      <c r="AY209" s="299"/>
      <c r="AZ209" s="299"/>
      <c r="BA209" s="299"/>
      <c r="BB209" s="299"/>
      <c r="BC209" s="299"/>
    </row>
    <row r="210" spans="1:55" s="282" customFormat="1" ht="18" hidden="1" customHeight="1" outlineLevel="1">
      <c r="A210" s="343" t="s">
        <v>337</v>
      </c>
      <c r="B210" s="1105" t="s">
        <v>261</v>
      </c>
      <c r="C210" s="1106"/>
      <c r="D210" s="380" t="s">
        <v>134</v>
      </c>
      <c r="E210" s="345"/>
      <c r="F210" s="345"/>
      <c r="G210" s="345"/>
      <c r="H210" s="346">
        <f t="shared" si="52"/>
        <v>0</v>
      </c>
      <c r="I210" s="345"/>
      <c r="J210" s="345"/>
      <c r="K210" s="345"/>
      <c r="L210" s="346">
        <f t="shared" si="36"/>
        <v>0</v>
      </c>
      <c r="M210" s="346">
        <f t="shared" si="37"/>
        <v>0</v>
      </c>
      <c r="N210" s="345"/>
      <c r="O210" s="345"/>
      <c r="P210" s="345"/>
      <c r="Q210" s="346">
        <f t="shared" si="38"/>
        <v>0</v>
      </c>
      <c r="R210" s="346">
        <f t="shared" si="39"/>
        <v>0</v>
      </c>
      <c r="S210" s="345"/>
      <c r="T210" s="345"/>
      <c r="U210" s="345"/>
      <c r="V210" s="346">
        <f t="shared" si="40"/>
        <v>0</v>
      </c>
      <c r="W210" s="346">
        <f t="shared" si="41"/>
        <v>0</v>
      </c>
      <c r="X210" s="346">
        <f t="shared" si="42"/>
        <v>0</v>
      </c>
      <c r="Y210" s="347"/>
      <c r="Z210" s="348"/>
      <c r="AA210" s="272"/>
      <c r="AB210" s="87">
        <f>X210-[1]лаз!$X274</f>
        <v>0</v>
      </c>
      <c r="AE210" s="346"/>
      <c r="AF210" s="347"/>
      <c r="AG210" s="348"/>
      <c r="AI210" s="349">
        <f t="shared" si="43"/>
        <v>0</v>
      </c>
      <c r="AJ210" s="350">
        <f t="shared" si="44"/>
        <v>0</v>
      </c>
      <c r="AL210" s="346"/>
      <c r="AM210" s="347"/>
      <c r="AN210" s="348"/>
      <c r="AP210" s="346">
        <f t="shared" si="45"/>
        <v>0</v>
      </c>
      <c r="AQ210" s="350">
        <f t="shared" si="46"/>
        <v>0</v>
      </c>
      <c r="AR210" s="299"/>
      <c r="AS210" s="299"/>
      <c r="AT210" s="299"/>
      <c r="AU210" s="299"/>
      <c r="AV210" s="299"/>
      <c r="AW210" s="299"/>
      <c r="AX210" s="299"/>
      <c r="AY210" s="299"/>
      <c r="AZ210" s="299"/>
      <c r="BA210" s="299"/>
      <c r="BB210" s="299"/>
      <c r="BC210" s="299"/>
    </row>
    <row r="211" spans="1:55" s="282" customFormat="1" ht="18" hidden="1" customHeight="1" outlineLevel="1">
      <c r="A211" s="343" t="s">
        <v>338</v>
      </c>
      <c r="B211" s="1105" t="s">
        <v>263</v>
      </c>
      <c r="C211" s="1106"/>
      <c r="D211" s="380" t="s">
        <v>134</v>
      </c>
      <c r="E211" s="345"/>
      <c r="F211" s="345"/>
      <c r="G211" s="345"/>
      <c r="H211" s="346">
        <f t="shared" si="52"/>
        <v>0</v>
      </c>
      <c r="I211" s="345"/>
      <c r="J211" s="345"/>
      <c r="K211" s="345"/>
      <c r="L211" s="346">
        <f t="shared" si="36"/>
        <v>0</v>
      </c>
      <c r="M211" s="346">
        <f t="shared" si="37"/>
        <v>0</v>
      </c>
      <c r="N211" s="345"/>
      <c r="O211" s="345"/>
      <c r="P211" s="345"/>
      <c r="Q211" s="346">
        <f t="shared" si="38"/>
        <v>0</v>
      </c>
      <c r="R211" s="346">
        <f t="shared" si="39"/>
        <v>0</v>
      </c>
      <c r="S211" s="345"/>
      <c r="T211" s="345"/>
      <c r="U211" s="345"/>
      <c r="V211" s="346">
        <f t="shared" si="40"/>
        <v>0</v>
      </c>
      <c r="W211" s="346">
        <f t="shared" si="41"/>
        <v>0</v>
      </c>
      <c r="X211" s="346">
        <f t="shared" si="42"/>
        <v>0</v>
      </c>
      <c r="Y211" s="347"/>
      <c r="Z211" s="348"/>
      <c r="AA211" s="272"/>
      <c r="AB211" s="87">
        <f>X211-[1]лаз!$X275</f>
        <v>0</v>
      </c>
      <c r="AE211" s="346"/>
      <c r="AF211" s="347"/>
      <c r="AG211" s="348"/>
      <c r="AI211" s="349">
        <f t="shared" si="43"/>
        <v>0</v>
      </c>
      <c r="AJ211" s="350">
        <f t="shared" si="44"/>
        <v>0</v>
      </c>
      <c r="AL211" s="346"/>
      <c r="AM211" s="347"/>
      <c r="AN211" s="348"/>
      <c r="AP211" s="346">
        <f t="shared" si="45"/>
        <v>0</v>
      </c>
      <c r="AQ211" s="350">
        <f t="shared" si="46"/>
        <v>0</v>
      </c>
      <c r="AR211" s="299"/>
      <c r="AS211" s="299"/>
      <c r="AT211" s="299"/>
      <c r="AU211" s="299"/>
      <c r="AV211" s="299"/>
      <c r="AW211" s="299"/>
      <c r="AX211" s="299"/>
      <c r="AY211" s="299"/>
      <c r="AZ211" s="299"/>
      <c r="BA211" s="299"/>
      <c r="BB211" s="299"/>
      <c r="BC211" s="299"/>
    </row>
    <row r="212" spans="1:55" s="282" customFormat="1" ht="18" hidden="1" customHeight="1" outlineLevel="1">
      <c r="A212" s="343" t="s">
        <v>339</v>
      </c>
      <c r="B212" s="1105" t="s">
        <v>340</v>
      </c>
      <c r="C212" s="1106"/>
      <c r="D212" s="380" t="s">
        <v>134</v>
      </c>
      <c r="E212" s="345"/>
      <c r="F212" s="345"/>
      <c r="G212" s="345"/>
      <c r="H212" s="346">
        <f t="shared" si="52"/>
        <v>0</v>
      </c>
      <c r="I212" s="345"/>
      <c r="J212" s="345"/>
      <c r="K212" s="345"/>
      <c r="L212" s="346">
        <f t="shared" si="36"/>
        <v>0</v>
      </c>
      <c r="M212" s="346">
        <f t="shared" si="37"/>
        <v>0</v>
      </c>
      <c r="N212" s="345"/>
      <c r="O212" s="345"/>
      <c r="P212" s="345"/>
      <c r="Q212" s="346">
        <f t="shared" si="38"/>
        <v>0</v>
      </c>
      <c r="R212" s="346">
        <f t="shared" si="39"/>
        <v>0</v>
      </c>
      <c r="S212" s="345"/>
      <c r="T212" s="345"/>
      <c r="U212" s="345"/>
      <c r="V212" s="346">
        <f t="shared" si="40"/>
        <v>0</v>
      </c>
      <c r="W212" s="346">
        <f t="shared" si="41"/>
        <v>0</v>
      </c>
      <c r="X212" s="346">
        <f t="shared" si="42"/>
        <v>0</v>
      </c>
      <c r="Y212" s="347"/>
      <c r="Z212" s="348"/>
      <c r="AA212" s="272"/>
      <c r="AB212" s="87">
        <f>X212-[1]лаз!$X276</f>
        <v>0</v>
      </c>
      <c r="AE212" s="346"/>
      <c r="AF212" s="347"/>
      <c r="AG212" s="348"/>
      <c r="AI212" s="349">
        <f t="shared" si="43"/>
        <v>0</v>
      </c>
      <c r="AJ212" s="350">
        <f t="shared" si="44"/>
        <v>0</v>
      </c>
      <c r="AL212" s="346"/>
      <c r="AM212" s="347"/>
      <c r="AN212" s="348"/>
      <c r="AP212" s="346">
        <f t="shared" si="45"/>
        <v>0</v>
      </c>
      <c r="AQ212" s="350">
        <f t="shared" si="46"/>
        <v>0</v>
      </c>
      <c r="AR212" s="299"/>
      <c r="AS212" s="299"/>
      <c r="AT212" s="299"/>
      <c r="AU212" s="299"/>
      <c r="AV212" s="299"/>
      <c r="AW212" s="299"/>
      <c r="AX212" s="299"/>
      <c r="AY212" s="299"/>
      <c r="AZ212" s="299"/>
      <c r="BA212" s="299"/>
      <c r="BB212" s="299"/>
      <c r="BC212" s="299"/>
    </row>
    <row r="213" spans="1:55" s="282" customFormat="1" ht="18" hidden="1" customHeight="1" outlineLevel="1">
      <c r="A213" s="343" t="s">
        <v>341</v>
      </c>
      <c r="B213" s="1085" t="s">
        <v>342</v>
      </c>
      <c r="C213" s="1086"/>
      <c r="D213" s="380" t="s">
        <v>134</v>
      </c>
      <c r="E213" s="345"/>
      <c r="F213" s="345"/>
      <c r="G213" s="345"/>
      <c r="H213" s="346">
        <f t="shared" si="52"/>
        <v>0</v>
      </c>
      <c r="I213" s="345"/>
      <c r="J213" s="345"/>
      <c r="K213" s="345"/>
      <c r="L213" s="346">
        <f t="shared" si="36"/>
        <v>0</v>
      </c>
      <c r="M213" s="346">
        <f t="shared" si="37"/>
        <v>0</v>
      </c>
      <c r="N213" s="345"/>
      <c r="O213" s="345"/>
      <c r="P213" s="345"/>
      <c r="Q213" s="346">
        <f t="shared" si="38"/>
        <v>0</v>
      </c>
      <c r="R213" s="346">
        <f t="shared" si="39"/>
        <v>0</v>
      </c>
      <c r="S213" s="345"/>
      <c r="T213" s="345"/>
      <c r="U213" s="345"/>
      <c r="V213" s="346">
        <f t="shared" si="40"/>
        <v>0</v>
      </c>
      <c r="W213" s="346">
        <f t="shared" si="41"/>
        <v>0</v>
      </c>
      <c r="X213" s="346">
        <f t="shared" si="42"/>
        <v>0</v>
      </c>
      <c r="Y213" s="347"/>
      <c r="Z213" s="348"/>
      <c r="AA213" s="272"/>
      <c r="AB213" s="87">
        <f>X213-[1]лаз!$X277</f>
        <v>0</v>
      </c>
      <c r="AE213" s="346"/>
      <c r="AF213" s="347"/>
      <c r="AG213" s="348"/>
      <c r="AI213" s="349">
        <f t="shared" si="43"/>
        <v>0</v>
      </c>
      <c r="AJ213" s="350">
        <f t="shared" si="44"/>
        <v>0</v>
      </c>
      <c r="AL213" s="346"/>
      <c r="AM213" s="347"/>
      <c r="AN213" s="348"/>
      <c r="AP213" s="346">
        <f t="shared" si="45"/>
        <v>0</v>
      </c>
      <c r="AQ213" s="350">
        <f t="shared" si="46"/>
        <v>0</v>
      </c>
      <c r="AR213" s="299"/>
      <c r="AS213" s="299"/>
      <c r="AT213" s="299"/>
      <c r="AU213" s="299"/>
      <c r="AV213" s="299"/>
      <c r="AW213" s="299"/>
      <c r="AX213" s="299"/>
      <c r="AY213" s="299"/>
      <c r="AZ213" s="299"/>
      <c r="BA213" s="299"/>
      <c r="BB213" s="299"/>
      <c r="BC213" s="299"/>
    </row>
    <row r="214" spans="1:55" s="282" customFormat="1" ht="18" hidden="1" customHeight="1" outlineLevel="1">
      <c r="A214" s="343" t="s">
        <v>343</v>
      </c>
      <c r="B214" s="1081" t="s">
        <v>241</v>
      </c>
      <c r="C214" s="1082"/>
      <c r="D214" s="309" t="s">
        <v>134</v>
      </c>
      <c r="E214" s="357">
        <f>E215+E216+E217</f>
        <v>0</v>
      </c>
      <c r="F214" s="357">
        <f>F215+F216+F217</f>
        <v>0</v>
      </c>
      <c r="G214" s="357">
        <f>G215+G216+G217</f>
        <v>0</v>
      </c>
      <c r="H214" s="302">
        <f t="shared" si="52"/>
        <v>0</v>
      </c>
      <c r="I214" s="357">
        <f>I215+I216+I217</f>
        <v>0</v>
      </c>
      <c r="J214" s="357">
        <f>J215+J216+J217</f>
        <v>0</v>
      </c>
      <c r="K214" s="357">
        <f>K215+K216+K217</f>
        <v>0</v>
      </c>
      <c r="L214" s="302">
        <f t="shared" si="36"/>
        <v>0</v>
      </c>
      <c r="M214" s="302">
        <f t="shared" si="37"/>
        <v>0</v>
      </c>
      <c r="N214" s="357">
        <f>N215+N216+N217</f>
        <v>0</v>
      </c>
      <c r="O214" s="357">
        <f>O215+O216+O217</f>
        <v>0</v>
      </c>
      <c r="P214" s="357">
        <f>P215+P216+P217</f>
        <v>0</v>
      </c>
      <c r="Q214" s="302">
        <f t="shared" si="38"/>
        <v>0</v>
      </c>
      <c r="R214" s="302">
        <f t="shared" si="39"/>
        <v>0</v>
      </c>
      <c r="S214" s="357">
        <f>S215+S216+S217</f>
        <v>0</v>
      </c>
      <c r="T214" s="357">
        <f>T215+T216+T217</f>
        <v>0</v>
      </c>
      <c r="U214" s="357">
        <f>U215+U216+U217</f>
        <v>0</v>
      </c>
      <c r="V214" s="302">
        <f t="shared" si="40"/>
        <v>0</v>
      </c>
      <c r="W214" s="302">
        <f t="shared" si="41"/>
        <v>0</v>
      </c>
      <c r="X214" s="302">
        <f t="shared" si="42"/>
        <v>0</v>
      </c>
      <c r="Y214" s="303"/>
      <c r="Z214" s="304"/>
      <c r="AA214" s="272"/>
      <c r="AB214" s="87">
        <f>X214-[1]лаз!$X278</f>
        <v>0</v>
      </c>
      <c r="AE214" s="302"/>
      <c r="AF214" s="303"/>
      <c r="AG214" s="304"/>
      <c r="AI214" s="306">
        <f t="shared" si="43"/>
        <v>0</v>
      </c>
      <c r="AJ214" s="307">
        <f t="shared" si="44"/>
        <v>0</v>
      </c>
      <c r="AL214" s="302"/>
      <c r="AM214" s="303"/>
      <c r="AN214" s="304"/>
      <c r="AP214" s="302">
        <f t="shared" si="45"/>
        <v>0</v>
      </c>
      <c r="AQ214" s="307">
        <f t="shared" si="46"/>
        <v>0</v>
      </c>
      <c r="AR214" s="299"/>
      <c r="AS214" s="299"/>
      <c r="AT214" s="299"/>
      <c r="AU214" s="299"/>
      <c r="AV214" s="299"/>
      <c r="AW214" s="299"/>
      <c r="AX214" s="299"/>
      <c r="AY214" s="299"/>
      <c r="AZ214" s="299"/>
      <c r="BA214" s="299"/>
      <c r="BB214" s="299"/>
      <c r="BC214" s="299"/>
    </row>
    <row r="215" spans="1:55" s="282" customFormat="1" ht="18" hidden="1" customHeight="1" outlineLevel="1">
      <c r="A215" s="343" t="s">
        <v>344</v>
      </c>
      <c r="B215" s="1105" t="s">
        <v>345</v>
      </c>
      <c r="C215" s="1106"/>
      <c r="D215" s="380" t="s">
        <v>134</v>
      </c>
      <c r="E215" s="345"/>
      <c r="F215" s="345"/>
      <c r="G215" s="345"/>
      <c r="H215" s="346">
        <f t="shared" si="52"/>
        <v>0</v>
      </c>
      <c r="I215" s="345"/>
      <c r="J215" s="345"/>
      <c r="K215" s="345"/>
      <c r="L215" s="346">
        <f t="shared" si="36"/>
        <v>0</v>
      </c>
      <c r="M215" s="346">
        <f t="shared" si="37"/>
        <v>0</v>
      </c>
      <c r="N215" s="345"/>
      <c r="O215" s="345"/>
      <c r="P215" s="345"/>
      <c r="Q215" s="346">
        <f t="shared" si="38"/>
        <v>0</v>
      </c>
      <c r="R215" s="346">
        <f t="shared" si="39"/>
        <v>0</v>
      </c>
      <c r="S215" s="345"/>
      <c r="T215" s="345"/>
      <c r="U215" s="345"/>
      <c r="V215" s="346">
        <f t="shared" si="40"/>
        <v>0</v>
      </c>
      <c r="W215" s="346">
        <f t="shared" si="41"/>
        <v>0</v>
      </c>
      <c r="X215" s="346">
        <f t="shared" si="42"/>
        <v>0</v>
      </c>
      <c r="Y215" s="347"/>
      <c r="Z215" s="348"/>
      <c r="AA215" s="272"/>
      <c r="AB215" s="87">
        <f>X215-[1]лаз!$X279</f>
        <v>0</v>
      </c>
      <c r="AE215" s="346"/>
      <c r="AF215" s="347"/>
      <c r="AG215" s="348"/>
      <c r="AI215" s="349">
        <f t="shared" si="43"/>
        <v>0</v>
      </c>
      <c r="AJ215" s="350">
        <f t="shared" si="44"/>
        <v>0</v>
      </c>
      <c r="AL215" s="346"/>
      <c r="AM215" s="347"/>
      <c r="AN215" s="348"/>
      <c r="AP215" s="346">
        <f t="shared" si="45"/>
        <v>0</v>
      </c>
      <c r="AQ215" s="350">
        <f t="shared" si="46"/>
        <v>0</v>
      </c>
      <c r="AR215" s="299"/>
      <c r="AS215" s="299"/>
      <c r="AT215" s="299"/>
      <c r="AU215" s="299"/>
      <c r="AV215" s="299"/>
      <c r="AW215" s="299"/>
      <c r="AX215" s="299"/>
      <c r="AY215" s="299"/>
      <c r="AZ215" s="299"/>
      <c r="BA215" s="299"/>
      <c r="BB215" s="299"/>
      <c r="BC215" s="299"/>
    </row>
    <row r="216" spans="1:55" s="282" customFormat="1" ht="18" hidden="1" customHeight="1" outlineLevel="1">
      <c r="A216" s="343" t="s">
        <v>346</v>
      </c>
      <c r="B216" s="1105" t="s">
        <v>347</v>
      </c>
      <c r="C216" s="1106"/>
      <c r="D216" s="380" t="s">
        <v>134</v>
      </c>
      <c r="E216" s="345"/>
      <c r="F216" s="345"/>
      <c r="G216" s="345"/>
      <c r="H216" s="346">
        <f t="shared" si="52"/>
        <v>0</v>
      </c>
      <c r="I216" s="345"/>
      <c r="J216" s="345"/>
      <c r="K216" s="345"/>
      <c r="L216" s="346">
        <f t="shared" si="36"/>
        <v>0</v>
      </c>
      <c r="M216" s="346">
        <f t="shared" si="37"/>
        <v>0</v>
      </c>
      <c r="N216" s="345"/>
      <c r="O216" s="345"/>
      <c r="P216" s="345"/>
      <c r="Q216" s="346">
        <f t="shared" si="38"/>
        <v>0</v>
      </c>
      <c r="R216" s="346">
        <f t="shared" si="39"/>
        <v>0</v>
      </c>
      <c r="S216" s="345"/>
      <c r="T216" s="345"/>
      <c r="U216" s="345"/>
      <c r="V216" s="346">
        <f t="shared" si="40"/>
        <v>0</v>
      </c>
      <c r="W216" s="346">
        <f t="shared" si="41"/>
        <v>0</v>
      </c>
      <c r="X216" s="346">
        <f t="shared" si="42"/>
        <v>0</v>
      </c>
      <c r="Y216" s="347"/>
      <c r="Z216" s="348"/>
      <c r="AA216" s="272"/>
      <c r="AB216" s="87">
        <f>X216-[1]лаз!$X280</f>
        <v>0</v>
      </c>
      <c r="AE216" s="346"/>
      <c r="AF216" s="347"/>
      <c r="AG216" s="348"/>
      <c r="AI216" s="349">
        <f t="shared" si="43"/>
        <v>0</v>
      </c>
      <c r="AJ216" s="350">
        <f t="shared" si="44"/>
        <v>0</v>
      </c>
      <c r="AL216" s="346"/>
      <c r="AM216" s="347"/>
      <c r="AN216" s="348"/>
      <c r="AP216" s="346">
        <f t="shared" si="45"/>
        <v>0</v>
      </c>
      <c r="AQ216" s="350">
        <f t="shared" si="46"/>
        <v>0</v>
      </c>
      <c r="AR216" s="299"/>
      <c r="AS216" s="299"/>
      <c r="AT216" s="299"/>
      <c r="AU216" s="299"/>
      <c r="AV216" s="299"/>
      <c r="AW216" s="299"/>
      <c r="AX216" s="299"/>
      <c r="AY216" s="299"/>
      <c r="AZ216" s="299"/>
      <c r="BA216" s="299"/>
      <c r="BB216" s="299"/>
      <c r="BC216" s="299"/>
    </row>
    <row r="217" spans="1:55" s="282" customFormat="1" ht="18" hidden="1" customHeight="1" outlineLevel="1">
      <c r="A217" s="343" t="s">
        <v>348</v>
      </c>
      <c r="B217" s="1105" t="s">
        <v>349</v>
      </c>
      <c r="C217" s="1106"/>
      <c r="D217" s="380" t="s">
        <v>134</v>
      </c>
      <c r="E217" s="345"/>
      <c r="F217" s="345"/>
      <c r="G217" s="345"/>
      <c r="H217" s="346">
        <f t="shared" si="52"/>
        <v>0</v>
      </c>
      <c r="I217" s="345"/>
      <c r="J217" s="345"/>
      <c r="K217" s="345"/>
      <c r="L217" s="346">
        <f t="shared" si="36"/>
        <v>0</v>
      </c>
      <c r="M217" s="346">
        <f t="shared" si="37"/>
        <v>0</v>
      </c>
      <c r="N217" s="345"/>
      <c r="O217" s="345"/>
      <c r="P217" s="345"/>
      <c r="Q217" s="346">
        <f t="shared" si="38"/>
        <v>0</v>
      </c>
      <c r="R217" s="346">
        <f t="shared" si="39"/>
        <v>0</v>
      </c>
      <c r="S217" s="345"/>
      <c r="T217" s="345"/>
      <c r="U217" s="345"/>
      <c r="V217" s="346">
        <f t="shared" si="40"/>
        <v>0</v>
      </c>
      <c r="W217" s="346">
        <f t="shared" si="41"/>
        <v>0</v>
      </c>
      <c r="X217" s="346">
        <f t="shared" si="42"/>
        <v>0</v>
      </c>
      <c r="Y217" s="347"/>
      <c r="Z217" s="348"/>
      <c r="AA217" s="272"/>
      <c r="AB217" s="87">
        <f>X217-[1]лаз!$X281</f>
        <v>0</v>
      </c>
      <c r="AE217" s="346"/>
      <c r="AF217" s="347"/>
      <c r="AG217" s="348"/>
      <c r="AI217" s="349">
        <f t="shared" si="43"/>
        <v>0</v>
      </c>
      <c r="AJ217" s="350">
        <f t="shared" si="44"/>
        <v>0</v>
      </c>
      <c r="AL217" s="346"/>
      <c r="AM217" s="347"/>
      <c r="AN217" s="348"/>
      <c r="AP217" s="346">
        <f t="shared" si="45"/>
        <v>0</v>
      </c>
      <c r="AQ217" s="350">
        <f t="shared" si="46"/>
        <v>0</v>
      </c>
      <c r="AR217" s="299"/>
      <c r="AS217" s="299"/>
      <c r="AT217" s="299"/>
      <c r="AU217" s="299"/>
      <c r="AV217" s="299"/>
      <c r="AW217" s="299"/>
      <c r="AX217" s="299"/>
      <c r="AY217" s="299"/>
      <c r="AZ217" s="299"/>
      <c r="BA217" s="299"/>
      <c r="BB217" s="299"/>
      <c r="BC217" s="299"/>
    </row>
    <row r="218" spans="1:55" s="282" customFormat="1" ht="18" hidden="1" customHeight="1" outlineLevel="1">
      <c r="A218" s="343" t="s">
        <v>350</v>
      </c>
      <c r="B218" s="1085" t="s">
        <v>351</v>
      </c>
      <c r="C218" s="1086"/>
      <c r="D218" s="380" t="s">
        <v>134</v>
      </c>
      <c r="E218" s="345"/>
      <c r="F218" s="345"/>
      <c r="G218" s="345"/>
      <c r="H218" s="346">
        <f t="shared" si="52"/>
        <v>0</v>
      </c>
      <c r="I218" s="345"/>
      <c r="J218" s="345"/>
      <c r="K218" s="345"/>
      <c r="L218" s="346">
        <f t="shared" si="36"/>
        <v>0</v>
      </c>
      <c r="M218" s="346">
        <f t="shared" si="37"/>
        <v>0</v>
      </c>
      <c r="N218" s="345"/>
      <c r="O218" s="345"/>
      <c r="P218" s="345"/>
      <c r="Q218" s="346">
        <f t="shared" si="38"/>
        <v>0</v>
      </c>
      <c r="R218" s="346">
        <f t="shared" si="39"/>
        <v>0</v>
      </c>
      <c r="S218" s="345"/>
      <c r="T218" s="345"/>
      <c r="U218" s="345"/>
      <c r="V218" s="346">
        <f t="shared" si="40"/>
        <v>0</v>
      </c>
      <c r="W218" s="346">
        <f t="shared" si="41"/>
        <v>0</v>
      </c>
      <c r="X218" s="346">
        <f t="shared" si="42"/>
        <v>0</v>
      </c>
      <c r="Y218" s="347"/>
      <c r="Z218" s="348"/>
      <c r="AA218" s="272"/>
      <c r="AB218" s="87">
        <f>X218-[1]лаз!$X282</f>
        <v>0</v>
      </c>
      <c r="AE218" s="346"/>
      <c r="AF218" s="347"/>
      <c r="AG218" s="348"/>
      <c r="AI218" s="349">
        <f t="shared" si="43"/>
        <v>0</v>
      </c>
      <c r="AJ218" s="350">
        <f t="shared" si="44"/>
        <v>0</v>
      </c>
      <c r="AL218" s="346"/>
      <c r="AM218" s="347"/>
      <c r="AN218" s="348"/>
      <c r="AP218" s="346">
        <f t="shared" si="45"/>
        <v>0</v>
      </c>
      <c r="AQ218" s="350">
        <f t="shared" si="46"/>
        <v>0</v>
      </c>
      <c r="AR218" s="299"/>
      <c r="AS218" s="299"/>
      <c r="AT218" s="299"/>
      <c r="AU218" s="299"/>
      <c r="AV218" s="299"/>
      <c r="AW218" s="299"/>
      <c r="AX218" s="299"/>
      <c r="AY218" s="299"/>
      <c r="AZ218" s="299"/>
      <c r="BA218" s="299"/>
      <c r="BB218" s="299"/>
      <c r="BC218" s="299"/>
    </row>
    <row r="219" spans="1:55" s="282" customFormat="1" ht="18" hidden="1" customHeight="1" outlineLevel="1">
      <c r="A219" s="343" t="s">
        <v>352</v>
      </c>
      <c r="B219" s="1085" t="s">
        <v>353</v>
      </c>
      <c r="C219" s="1086"/>
      <c r="D219" s="380" t="s">
        <v>134</v>
      </c>
      <c r="E219" s="345"/>
      <c r="F219" s="345"/>
      <c r="G219" s="345"/>
      <c r="H219" s="346">
        <f t="shared" si="52"/>
        <v>0</v>
      </c>
      <c r="I219" s="345"/>
      <c r="J219" s="345"/>
      <c r="K219" s="345"/>
      <c r="L219" s="346">
        <f t="shared" si="36"/>
        <v>0</v>
      </c>
      <c r="M219" s="346">
        <f t="shared" si="37"/>
        <v>0</v>
      </c>
      <c r="N219" s="345"/>
      <c r="O219" s="345"/>
      <c r="P219" s="345"/>
      <c r="Q219" s="346">
        <f t="shared" si="38"/>
        <v>0</v>
      </c>
      <c r="R219" s="346">
        <f t="shared" si="39"/>
        <v>0</v>
      </c>
      <c r="S219" s="345"/>
      <c r="T219" s="345"/>
      <c r="U219" s="345"/>
      <c r="V219" s="346">
        <f t="shared" si="40"/>
        <v>0</v>
      </c>
      <c r="W219" s="346">
        <f t="shared" si="41"/>
        <v>0</v>
      </c>
      <c r="X219" s="346">
        <f t="shared" si="42"/>
        <v>0</v>
      </c>
      <c r="Y219" s="347"/>
      <c r="Z219" s="348"/>
      <c r="AA219" s="272"/>
      <c r="AB219" s="87">
        <f>X219-[1]лаз!$X283</f>
        <v>0</v>
      </c>
      <c r="AE219" s="346"/>
      <c r="AF219" s="347"/>
      <c r="AG219" s="348"/>
      <c r="AI219" s="349">
        <f t="shared" si="43"/>
        <v>0</v>
      </c>
      <c r="AJ219" s="350">
        <f t="shared" si="44"/>
        <v>0</v>
      </c>
      <c r="AL219" s="346"/>
      <c r="AM219" s="347"/>
      <c r="AN219" s="348"/>
      <c r="AP219" s="346">
        <f t="shared" si="45"/>
        <v>0</v>
      </c>
      <c r="AQ219" s="350">
        <f t="shared" si="46"/>
        <v>0</v>
      </c>
      <c r="AR219" s="299"/>
      <c r="AS219" s="299"/>
      <c r="AT219" s="299"/>
      <c r="AU219" s="299"/>
      <c r="AV219" s="299"/>
      <c r="AW219" s="299"/>
      <c r="AX219" s="299"/>
      <c r="AY219" s="299"/>
      <c r="AZ219" s="299"/>
      <c r="BA219" s="299"/>
      <c r="BB219" s="299"/>
      <c r="BC219" s="299"/>
    </row>
    <row r="220" spans="1:55" s="282" customFormat="1" ht="18" hidden="1" customHeight="1" outlineLevel="1">
      <c r="A220" s="343" t="s">
        <v>354</v>
      </c>
      <c r="B220" s="1085" t="s">
        <v>355</v>
      </c>
      <c r="C220" s="1086"/>
      <c r="D220" s="380" t="s">
        <v>134</v>
      </c>
      <c r="E220" s="345"/>
      <c r="F220" s="345"/>
      <c r="G220" s="345"/>
      <c r="H220" s="346">
        <f t="shared" si="52"/>
        <v>0</v>
      </c>
      <c r="I220" s="345"/>
      <c r="J220" s="345"/>
      <c r="K220" s="345"/>
      <c r="L220" s="346">
        <f t="shared" si="36"/>
        <v>0</v>
      </c>
      <c r="M220" s="346">
        <f t="shared" si="37"/>
        <v>0</v>
      </c>
      <c r="N220" s="345"/>
      <c r="O220" s="345"/>
      <c r="P220" s="345"/>
      <c r="Q220" s="346">
        <f t="shared" si="38"/>
        <v>0</v>
      </c>
      <c r="R220" s="346">
        <f t="shared" si="39"/>
        <v>0</v>
      </c>
      <c r="S220" s="345"/>
      <c r="T220" s="345"/>
      <c r="U220" s="345"/>
      <c r="V220" s="346">
        <f t="shared" si="40"/>
        <v>0</v>
      </c>
      <c r="W220" s="346">
        <f t="shared" si="41"/>
        <v>0</v>
      </c>
      <c r="X220" s="346">
        <f t="shared" si="42"/>
        <v>0</v>
      </c>
      <c r="Y220" s="347"/>
      <c r="Z220" s="348"/>
      <c r="AA220" s="272"/>
      <c r="AB220" s="87">
        <f>X220-[1]лаз!$X284</f>
        <v>0</v>
      </c>
      <c r="AE220" s="346"/>
      <c r="AF220" s="347"/>
      <c r="AG220" s="348"/>
      <c r="AI220" s="349">
        <f t="shared" si="43"/>
        <v>0</v>
      </c>
      <c r="AJ220" s="350">
        <f t="shared" si="44"/>
        <v>0</v>
      </c>
      <c r="AL220" s="346"/>
      <c r="AM220" s="347"/>
      <c r="AN220" s="348"/>
      <c r="AP220" s="346">
        <f t="shared" si="45"/>
        <v>0</v>
      </c>
      <c r="AQ220" s="350">
        <f t="shared" si="46"/>
        <v>0</v>
      </c>
      <c r="AR220" s="299"/>
      <c r="AS220" s="299"/>
      <c r="AT220" s="299"/>
      <c r="AU220" s="299"/>
      <c r="AV220" s="299"/>
      <c r="AW220" s="299"/>
      <c r="AX220" s="299"/>
      <c r="AY220" s="299"/>
      <c r="AZ220" s="299"/>
      <c r="BA220" s="299"/>
      <c r="BB220" s="299"/>
      <c r="BC220" s="299"/>
    </row>
    <row r="221" spans="1:55" s="282" customFormat="1" ht="18" hidden="1" customHeight="1" outlineLevel="1">
      <c r="A221" s="343" t="s">
        <v>356</v>
      </c>
      <c r="B221" s="1085" t="s">
        <v>357</v>
      </c>
      <c r="C221" s="1086"/>
      <c r="D221" s="380" t="s">
        <v>134</v>
      </c>
      <c r="E221" s="345"/>
      <c r="F221" s="345"/>
      <c r="G221" s="345"/>
      <c r="H221" s="346">
        <f t="shared" si="52"/>
        <v>0</v>
      </c>
      <c r="I221" s="345"/>
      <c r="J221" s="345"/>
      <c r="K221" s="345"/>
      <c r="L221" s="346">
        <f t="shared" si="36"/>
        <v>0</v>
      </c>
      <c r="M221" s="346">
        <f t="shared" si="37"/>
        <v>0</v>
      </c>
      <c r="N221" s="345"/>
      <c r="O221" s="345"/>
      <c r="P221" s="345"/>
      <c r="Q221" s="346">
        <f t="shared" si="38"/>
        <v>0</v>
      </c>
      <c r="R221" s="346">
        <f t="shared" si="39"/>
        <v>0</v>
      </c>
      <c r="S221" s="345"/>
      <c r="T221" s="345"/>
      <c r="U221" s="345"/>
      <c r="V221" s="346">
        <f t="shared" si="40"/>
        <v>0</v>
      </c>
      <c r="W221" s="346">
        <f t="shared" si="41"/>
        <v>0</v>
      </c>
      <c r="X221" s="346">
        <f t="shared" si="42"/>
        <v>0</v>
      </c>
      <c r="Y221" s="347"/>
      <c r="Z221" s="348"/>
      <c r="AA221" s="272"/>
      <c r="AB221" s="87">
        <f>X221-[1]лаз!$X285</f>
        <v>0</v>
      </c>
      <c r="AE221" s="346"/>
      <c r="AF221" s="347"/>
      <c r="AG221" s="348"/>
      <c r="AI221" s="349">
        <f t="shared" si="43"/>
        <v>0</v>
      </c>
      <c r="AJ221" s="350">
        <f t="shared" si="44"/>
        <v>0</v>
      </c>
      <c r="AL221" s="346"/>
      <c r="AM221" s="347"/>
      <c r="AN221" s="348"/>
      <c r="AP221" s="346">
        <f t="shared" si="45"/>
        <v>0</v>
      </c>
      <c r="AQ221" s="350">
        <f t="shared" si="46"/>
        <v>0</v>
      </c>
      <c r="AR221" s="299"/>
      <c r="AS221" s="299"/>
      <c r="AT221" s="299"/>
      <c r="AU221" s="299"/>
      <c r="AV221" s="299"/>
      <c r="AW221" s="299"/>
      <c r="AX221" s="299"/>
      <c r="AY221" s="299"/>
      <c r="AZ221" s="299"/>
      <c r="BA221" s="299"/>
      <c r="BB221" s="299"/>
      <c r="BC221" s="299"/>
    </row>
    <row r="222" spans="1:55" s="282" customFormat="1" ht="18" hidden="1" customHeight="1" outlineLevel="1">
      <c r="A222" s="343" t="s">
        <v>358</v>
      </c>
      <c r="B222" s="1085" t="s">
        <v>359</v>
      </c>
      <c r="C222" s="1086"/>
      <c r="D222" s="380" t="s">
        <v>134</v>
      </c>
      <c r="E222" s="345"/>
      <c r="F222" s="345"/>
      <c r="G222" s="345"/>
      <c r="H222" s="346">
        <f t="shared" si="52"/>
        <v>0</v>
      </c>
      <c r="I222" s="345"/>
      <c r="J222" s="345"/>
      <c r="K222" s="345"/>
      <c r="L222" s="346">
        <f t="shared" si="36"/>
        <v>0</v>
      </c>
      <c r="M222" s="346">
        <f t="shared" si="37"/>
        <v>0</v>
      </c>
      <c r="N222" s="345"/>
      <c r="O222" s="345"/>
      <c r="P222" s="345"/>
      <c r="Q222" s="346">
        <f t="shared" si="38"/>
        <v>0</v>
      </c>
      <c r="R222" s="346">
        <f t="shared" si="39"/>
        <v>0</v>
      </c>
      <c r="S222" s="345"/>
      <c r="T222" s="345"/>
      <c r="U222" s="345"/>
      <c r="V222" s="346">
        <f t="shared" si="40"/>
        <v>0</v>
      </c>
      <c r="W222" s="346">
        <f t="shared" si="41"/>
        <v>0</v>
      </c>
      <c r="X222" s="346">
        <f t="shared" si="42"/>
        <v>0</v>
      </c>
      <c r="Y222" s="347"/>
      <c r="Z222" s="348"/>
      <c r="AA222" s="272"/>
      <c r="AB222" s="87">
        <f>X222-[1]лаз!$X286</f>
        <v>0</v>
      </c>
      <c r="AE222" s="346"/>
      <c r="AF222" s="347"/>
      <c r="AG222" s="348"/>
      <c r="AI222" s="349">
        <f t="shared" si="43"/>
        <v>0</v>
      </c>
      <c r="AJ222" s="350">
        <f t="shared" si="44"/>
        <v>0</v>
      </c>
      <c r="AL222" s="346"/>
      <c r="AM222" s="347"/>
      <c r="AN222" s="348"/>
      <c r="AP222" s="346">
        <f t="shared" si="45"/>
        <v>0</v>
      </c>
      <c r="AQ222" s="350">
        <f t="shared" si="46"/>
        <v>0</v>
      </c>
      <c r="AR222" s="299"/>
      <c r="AS222" s="299"/>
      <c r="AT222" s="299"/>
      <c r="AU222" s="299"/>
      <c r="AV222" s="299"/>
      <c r="AW222" s="299"/>
      <c r="AX222" s="299"/>
      <c r="AY222" s="299"/>
      <c r="AZ222" s="299"/>
      <c r="BA222" s="299"/>
      <c r="BB222" s="299"/>
      <c r="BC222" s="299"/>
    </row>
    <row r="223" spans="1:55" s="282" customFormat="1" ht="18" hidden="1" customHeight="1" outlineLevel="1">
      <c r="A223" s="343" t="s">
        <v>360</v>
      </c>
      <c r="B223" s="1085" t="s">
        <v>361</v>
      </c>
      <c r="C223" s="1086"/>
      <c r="D223" s="380" t="s">
        <v>134</v>
      </c>
      <c r="E223" s="345"/>
      <c r="F223" s="345"/>
      <c r="G223" s="345"/>
      <c r="H223" s="346">
        <f t="shared" si="52"/>
        <v>0</v>
      </c>
      <c r="I223" s="345"/>
      <c r="J223" s="345"/>
      <c r="K223" s="345"/>
      <c r="L223" s="346">
        <f t="shared" si="36"/>
        <v>0</v>
      </c>
      <c r="M223" s="346">
        <f t="shared" si="37"/>
        <v>0</v>
      </c>
      <c r="N223" s="345"/>
      <c r="O223" s="345"/>
      <c r="P223" s="345"/>
      <c r="Q223" s="346">
        <f t="shared" si="38"/>
        <v>0</v>
      </c>
      <c r="R223" s="346">
        <f t="shared" si="39"/>
        <v>0</v>
      </c>
      <c r="S223" s="345"/>
      <c r="T223" s="345"/>
      <c r="U223" s="345"/>
      <c r="V223" s="346">
        <f t="shared" si="40"/>
        <v>0</v>
      </c>
      <c r="W223" s="346">
        <f t="shared" si="41"/>
        <v>0</v>
      </c>
      <c r="X223" s="346">
        <f t="shared" si="42"/>
        <v>0</v>
      </c>
      <c r="Y223" s="347"/>
      <c r="Z223" s="348"/>
      <c r="AA223" s="272"/>
      <c r="AB223" s="87">
        <f>X223-[1]лаз!$X287</f>
        <v>0</v>
      </c>
      <c r="AE223" s="346"/>
      <c r="AF223" s="347"/>
      <c r="AG223" s="348"/>
      <c r="AI223" s="349">
        <f t="shared" si="43"/>
        <v>0</v>
      </c>
      <c r="AJ223" s="350">
        <f t="shared" si="44"/>
        <v>0</v>
      </c>
      <c r="AL223" s="346"/>
      <c r="AM223" s="347"/>
      <c r="AN223" s="348"/>
      <c r="AP223" s="346">
        <f t="shared" si="45"/>
        <v>0</v>
      </c>
      <c r="AQ223" s="350">
        <f t="shared" si="46"/>
        <v>0</v>
      </c>
      <c r="AR223" s="299"/>
      <c r="AS223" s="299"/>
      <c r="AT223" s="299"/>
      <c r="AU223" s="299"/>
      <c r="AV223" s="299"/>
      <c r="AW223" s="299"/>
      <c r="AX223" s="299"/>
      <c r="AY223" s="299"/>
      <c r="AZ223" s="299"/>
      <c r="BA223" s="299"/>
      <c r="BB223" s="299"/>
      <c r="BC223" s="299"/>
    </row>
    <row r="224" spans="1:55" s="282" customFormat="1" ht="18" hidden="1" customHeight="1" outlineLevel="1">
      <c r="A224" s="343" t="s">
        <v>362</v>
      </c>
      <c r="B224" s="1081" t="s">
        <v>363</v>
      </c>
      <c r="C224" s="1082"/>
      <c r="D224" s="309" t="s">
        <v>134</v>
      </c>
      <c r="E224" s="357">
        <f>E225+E226</f>
        <v>0</v>
      </c>
      <c r="F224" s="357">
        <f>F225+F226</f>
        <v>0</v>
      </c>
      <c r="G224" s="357">
        <f>G225+G226</f>
        <v>0</v>
      </c>
      <c r="H224" s="302">
        <f t="shared" si="52"/>
        <v>0</v>
      </c>
      <c r="I224" s="357">
        <f>I225+I226</f>
        <v>0</v>
      </c>
      <c r="J224" s="357">
        <f>J225+J226</f>
        <v>0</v>
      </c>
      <c r="K224" s="357">
        <f>K225+K226</f>
        <v>0</v>
      </c>
      <c r="L224" s="302">
        <f t="shared" ref="L224:L243" si="53">I224+J224+K224</f>
        <v>0</v>
      </c>
      <c r="M224" s="302">
        <f t="shared" ref="M224:M243" si="54">H224+L224</f>
        <v>0</v>
      </c>
      <c r="N224" s="357">
        <f>N225+N226</f>
        <v>0</v>
      </c>
      <c r="O224" s="357">
        <f>O225+O226</f>
        <v>0</v>
      </c>
      <c r="P224" s="357">
        <f>P225+P226</f>
        <v>0</v>
      </c>
      <c r="Q224" s="302">
        <f t="shared" ref="Q224:Q243" si="55">N224+O224+P224</f>
        <v>0</v>
      </c>
      <c r="R224" s="302">
        <f t="shared" ref="R224:R243" si="56">M224+Q224</f>
        <v>0</v>
      </c>
      <c r="S224" s="357">
        <f>S225+S226</f>
        <v>0</v>
      </c>
      <c r="T224" s="357">
        <f>T225+T226</f>
        <v>0</v>
      </c>
      <c r="U224" s="357">
        <f>U225+U226</f>
        <v>0</v>
      </c>
      <c r="V224" s="302">
        <f t="shared" ref="V224:V243" si="57">S224+T224+U224</f>
        <v>0</v>
      </c>
      <c r="W224" s="302">
        <f t="shared" ref="W224:W243" si="58">Q224+V224</f>
        <v>0</v>
      </c>
      <c r="X224" s="302">
        <f t="shared" ref="X224:X243" si="59">R224+V224</f>
        <v>0</v>
      </c>
      <c r="Y224" s="303"/>
      <c r="Z224" s="304"/>
      <c r="AA224" s="272"/>
      <c r="AB224" s="87">
        <f>X224-[1]лаз!$X288</f>
        <v>0</v>
      </c>
      <c r="AE224" s="302"/>
      <c r="AF224" s="303"/>
      <c r="AG224" s="304"/>
      <c r="AI224" s="306">
        <f t="shared" ref="AI224:AI232" si="60">$X224-AE224</f>
        <v>0</v>
      </c>
      <c r="AJ224" s="307">
        <f t="shared" ref="AJ224:AJ232" si="61">IF(AE224=0,,$X224/AE224%)</f>
        <v>0</v>
      </c>
      <c r="AL224" s="302"/>
      <c r="AM224" s="303"/>
      <c r="AN224" s="304"/>
      <c r="AP224" s="302">
        <f t="shared" ref="AP224:AP232" si="62">$X224-AL224</f>
        <v>0</v>
      </c>
      <c r="AQ224" s="307">
        <f t="shared" ref="AQ224:AQ232" si="63">IF(AL224=0,,$X224/AL224%)</f>
        <v>0</v>
      </c>
      <c r="AR224" s="299"/>
      <c r="AS224" s="299"/>
      <c r="AT224" s="299"/>
      <c r="AU224" s="299"/>
      <c r="AV224" s="299"/>
      <c r="AW224" s="299"/>
      <c r="AX224" s="299"/>
      <c r="AY224" s="299"/>
      <c r="AZ224" s="299"/>
      <c r="BA224" s="299"/>
      <c r="BB224" s="299"/>
      <c r="BC224" s="299"/>
    </row>
    <row r="225" spans="1:55" s="282" customFormat="1" ht="18" hidden="1" customHeight="1" outlineLevel="1">
      <c r="A225" s="343" t="s">
        <v>364</v>
      </c>
      <c r="B225" s="1105" t="s">
        <v>365</v>
      </c>
      <c r="C225" s="1106"/>
      <c r="D225" s="380" t="s">
        <v>134</v>
      </c>
      <c r="E225" s="345"/>
      <c r="F225" s="345"/>
      <c r="G225" s="345"/>
      <c r="H225" s="346">
        <f t="shared" si="52"/>
        <v>0</v>
      </c>
      <c r="I225" s="345"/>
      <c r="J225" s="345"/>
      <c r="K225" s="345"/>
      <c r="L225" s="346">
        <f t="shared" si="53"/>
        <v>0</v>
      </c>
      <c r="M225" s="346">
        <f t="shared" si="54"/>
        <v>0</v>
      </c>
      <c r="N225" s="345"/>
      <c r="O225" s="345"/>
      <c r="P225" s="345"/>
      <c r="Q225" s="346">
        <f t="shared" si="55"/>
        <v>0</v>
      </c>
      <c r="R225" s="346">
        <f t="shared" si="56"/>
        <v>0</v>
      </c>
      <c r="S225" s="345"/>
      <c r="T225" s="345"/>
      <c r="U225" s="345"/>
      <c r="V225" s="346">
        <f t="shared" si="57"/>
        <v>0</v>
      </c>
      <c r="W225" s="346">
        <f t="shared" si="58"/>
        <v>0</v>
      </c>
      <c r="X225" s="346">
        <f t="shared" si="59"/>
        <v>0</v>
      </c>
      <c r="Y225" s="347"/>
      <c r="Z225" s="348"/>
      <c r="AA225" s="272"/>
      <c r="AB225" s="87">
        <f>X225-[1]лаз!$X289</f>
        <v>0</v>
      </c>
      <c r="AE225" s="346"/>
      <c r="AF225" s="347"/>
      <c r="AG225" s="348"/>
      <c r="AI225" s="349">
        <f t="shared" si="60"/>
        <v>0</v>
      </c>
      <c r="AJ225" s="350">
        <f t="shared" si="61"/>
        <v>0</v>
      </c>
      <c r="AL225" s="346"/>
      <c r="AM225" s="347"/>
      <c r="AN225" s="348"/>
      <c r="AP225" s="346">
        <f t="shared" si="62"/>
        <v>0</v>
      </c>
      <c r="AQ225" s="350">
        <f t="shared" si="63"/>
        <v>0</v>
      </c>
      <c r="AR225" s="299"/>
      <c r="AS225" s="299"/>
      <c r="AT225" s="299"/>
      <c r="AU225" s="299"/>
      <c r="AV225" s="299"/>
      <c r="AW225" s="299"/>
      <c r="AX225" s="299"/>
      <c r="AY225" s="299"/>
      <c r="AZ225" s="299"/>
      <c r="BA225" s="299"/>
      <c r="BB225" s="299"/>
      <c r="BC225" s="299"/>
    </row>
    <row r="226" spans="1:55" s="282" customFormat="1" ht="18" hidden="1" customHeight="1" outlineLevel="1">
      <c r="A226" s="343" t="s">
        <v>366</v>
      </c>
      <c r="B226" s="1105" t="s">
        <v>367</v>
      </c>
      <c r="C226" s="1106"/>
      <c r="D226" s="380" t="s">
        <v>134</v>
      </c>
      <c r="E226" s="345"/>
      <c r="F226" s="345"/>
      <c r="G226" s="345"/>
      <c r="H226" s="346">
        <f t="shared" si="52"/>
        <v>0</v>
      </c>
      <c r="I226" s="345"/>
      <c r="J226" s="345"/>
      <c r="K226" s="345"/>
      <c r="L226" s="346">
        <f t="shared" si="53"/>
        <v>0</v>
      </c>
      <c r="M226" s="346">
        <f t="shared" si="54"/>
        <v>0</v>
      </c>
      <c r="N226" s="345"/>
      <c r="O226" s="345"/>
      <c r="P226" s="345"/>
      <c r="Q226" s="346">
        <f t="shared" si="55"/>
        <v>0</v>
      </c>
      <c r="R226" s="346">
        <f t="shared" si="56"/>
        <v>0</v>
      </c>
      <c r="S226" s="345"/>
      <c r="T226" s="345"/>
      <c r="U226" s="345"/>
      <c r="V226" s="346">
        <f t="shared" si="57"/>
        <v>0</v>
      </c>
      <c r="W226" s="346">
        <f t="shared" si="58"/>
        <v>0</v>
      </c>
      <c r="X226" s="346">
        <f t="shared" si="59"/>
        <v>0</v>
      </c>
      <c r="Y226" s="347"/>
      <c r="Z226" s="348"/>
      <c r="AA226" s="272"/>
      <c r="AB226" s="87">
        <f>X226-[1]лаз!$X290</f>
        <v>0</v>
      </c>
      <c r="AE226" s="346"/>
      <c r="AF226" s="347"/>
      <c r="AG226" s="348"/>
      <c r="AI226" s="349">
        <f t="shared" si="60"/>
        <v>0</v>
      </c>
      <c r="AJ226" s="350">
        <f t="shared" si="61"/>
        <v>0</v>
      </c>
      <c r="AL226" s="346"/>
      <c r="AM226" s="347"/>
      <c r="AN226" s="348"/>
      <c r="AP226" s="346">
        <f t="shared" si="62"/>
        <v>0</v>
      </c>
      <c r="AQ226" s="350">
        <f t="shared" si="63"/>
        <v>0</v>
      </c>
      <c r="AR226" s="299"/>
      <c r="AS226" s="299"/>
      <c r="AT226" s="299"/>
      <c r="AU226" s="299"/>
      <c r="AV226" s="299"/>
      <c r="AW226" s="299"/>
      <c r="AX226" s="299"/>
      <c r="AY226" s="299"/>
      <c r="AZ226" s="299"/>
      <c r="BA226" s="299"/>
      <c r="BB226" s="299"/>
      <c r="BC226" s="299"/>
    </row>
    <row r="227" spans="1:55" s="282" customFormat="1" ht="18" hidden="1" customHeight="1" outlineLevel="1">
      <c r="A227" s="343" t="s">
        <v>368</v>
      </c>
      <c r="B227" s="1085" t="s">
        <v>369</v>
      </c>
      <c r="C227" s="1086"/>
      <c r="D227" s="380" t="s">
        <v>134</v>
      </c>
      <c r="E227" s="345"/>
      <c r="F227" s="345"/>
      <c r="G227" s="345"/>
      <c r="H227" s="346">
        <f t="shared" si="52"/>
        <v>0</v>
      </c>
      <c r="I227" s="345"/>
      <c r="J227" s="345"/>
      <c r="K227" s="345"/>
      <c r="L227" s="346">
        <f t="shared" si="53"/>
        <v>0</v>
      </c>
      <c r="M227" s="346">
        <f t="shared" si="54"/>
        <v>0</v>
      </c>
      <c r="N227" s="345"/>
      <c r="O227" s="345"/>
      <c r="P227" s="345"/>
      <c r="Q227" s="346">
        <f t="shared" si="55"/>
        <v>0</v>
      </c>
      <c r="R227" s="346">
        <f t="shared" si="56"/>
        <v>0</v>
      </c>
      <c r="S227" s="345"/>
      <c r="T227" s="345"/>
      <c r="U227" s="345"/>
      <c r="V227" s="346">
        <f t="shared" si="57"/>
        <v>0</v>
      </c>
      <c r="W227" s="346">
        <f t="shared" si="58"/>
        <v>0</v>
      </c>
      <c r="X227" s="346">
        <f t="shared" si="59"/>
        <v>0</v>
      </c>
      <c r="Y227" s="347"/>
      <c r="Z227" s="348"/>
      <c r="AA227" s="272"/>
      <c r="AB227" s="87">
        <f>X227-[1]лаз!$X291</f>
        <v>0</v>
      </c>
      <c r="AE227" s="346"/>
      <c r="AF227" s="347"/>
      <c r="AG227" s="348"/>
      <c r="AI227" s="349">
        <f t="shared" si="60"/>
        <v>0</v>
      </c>
      <c r="AJ227" s="350">
        <f t="shared" si="61"/>
        <v>0</v>
      </c>
      <c r="AL227" s="346"/>
      <c r="AM227" s="347"/>
      <c r="AN227" s="348"/>
      <c r="AP227" s="346">
        <f t="shared" si="62"/>
        <v>0</v>
      </c>
      <c r="AQ227" s="350">
        <f t="shared" si="63"/>
        <v>0</v>
      </c>
      <c r="AR227" s="299"/>
      <c r="AS227" s="299"/>
      <c r="AT227" s="299"/>
      <c r="AU227" s="299"/>
      <c r="AV227" s="299"/>
      <c r="AW227" s="299"/>
      <c r="AX227" s="299"/>
      <c r="AY227" s="299"/>
      <c r="AZ227" s="299"/>
      <c r="BA227" s="299"/>
      <c r="BB227" s="299"/>
      <c r="BC227" s="299"/>
    </row>
    <row r="228" spans="1:55" s="282" customFormat="1" ht="18" hidden="1" customHeight="1" outlineLevel="1">
      <c r="A228" s="343" t="s">
        <v>370</v>
      </c>
      <c r="B228" s="1085" t="s">
        <v>287</v>
      </c>
      <c r="C228" s="1086"/>
      <c r="D228" s="380" t="s">
        <v>134</v>
      </c>
      <c r="E228" s="345"/>
      <c r="F228" s="345"/>
      <c r="G228" s="345"/>
      <c r="H228" s="346">
        <f t="shared" si="52"/>
        <v>0</v>
      </c>
      <c r="I228" s="345"/>
      <c r="J228" s="345"/>
      <c r="K228" s="345"/>
      <c r="L228" s="346">
        <f t="shared" si="53"/>
        <v>0</v>
      </c>
      <c r="M228" s="346">
        <f t="shared" si="54"/>
        <v>0</v>
      </c>
      <c r="N228" s="345"/>
      <c r="O228" s="345"/>
      <c r="P228" s="345"/>
      <c r="Q228" s="346">
        <f t="shared" si="55"/>
        <v>0</v>
      </c>
      <c r="R228" s="346">
        <f t="shared" si="56"/>
        <v>0</v>
      </c>
      <c r="S228" s="345"/>
      <c r="T228" s="345"/>
      <c r="U228" s="345"/>
      <c r="V228" s="346">
        <f t="shared" si="57"/>
        <v>0</v>
      </c>
      <c r="W228" s="346">
        <f t="shared" si="58"/>
        <v>0</v>
      </c>
      <c r="X228" s="346">
        <f t="shared" si="59"/>
        <v>0</v>
      </c>
      <c r="Y228" s="347"/>
      <c r="Z228" s="348"/>
      <c r="AA228" s="272"/>
      <c r="AB228" s="87">
        <f>X228-[1]лаз!$X292</f>
        <v>0</v>
      </c>
      <c r="AE228" s="346"/>
      <c r="AF228" s="347"/>
      <c r="AG228" s="348"/>
      <c r="AI228" s="349">
        <f t="shared" si="60"/>
        <v>0</v>
      </c>
      <c r="AJ228" s="350">
        <f t="shared" si="61"/>
        <v>0</v>
      </c>
      <c r="AL228" s="346"/>
      <c r="AM228" s="347"/>
      <c r="AN228" s="348"/>
      <c r="AP228" s="346">
        <f t="shared" si="62"/>
        <v>0</v>
      </c>
      <c r="AQ228" s="350">
        <f t="shared" si="63"/>
        <v>0</v>
      </c>
      <c r="AR228" s="299"/>
      <c r="AS228" s="299"/>
      <c r="AT228" s="299"/>
      <c r="AU228" s="299"/>
      <c r="AV228" s="299"/>
      <c r="AW228" s="299"/>
      <c r="AX228" s="299"/>
      <c r="AY228" s="299"/>
      <c r="AZ228" s="299"/>
      <c r="BA228" s="299"/>
      <c r="BB228" s="299"/>
      <c r="BC228" s="299"/>
    </row>
    <row r="229" spans="1:55" s="282" customFormat="1" ht="18" hidden="1" customHeight="1" outlineLevel="1">
      <c r="A229" s="343" t="s">
        <v>371</v>
      </c>
      <c r="B229" s="1085" t="s">
        <v>372</v>
      </c>
      <c r="C229" s="1086"/>
      <c r="D229" s="380" t="s">
        <v>134</v>
      </c>
      <c r="E229" s="345"/>
      <c r="F229" s="345"/>
      <c r="G229" s="345"/>
      <c r="H229" s="346">
        <f t="shared" si="52"/>
        <v>0</v>
      </c>
      <c r="I229" s="345"/>
      <c r="J229" s="345"/>
      <c r="K229" s="345"/>
      <c r="L229" s="346">
        <f t="shared" si="53"/>
        <v>0</v>
      </c>
      <c r="M229" s="346">
        <f t="shared" si="54"/>
        <v>0</v>
      </c>
      <c r="N229" s="345"/>
      <c r="O229" s="345"/>
      <c r="P229" s="345"/>
      <c r="Q229" s="346">
        <f t="shared" si="55"/>
        <v>0</v>
      </c>
      <c r="R229" s="346">
        <f t="shared" si="56"/>
        <v>0</v>
      </c>
      <c r="S229" s="345"/>
      <c r="T229" s="345"/>
      <c r="U229" s="345"/>
      <c r="V229" s="346">
        <f t="shared" si="57"/>
        <v>0</v>
      </c>
      <c r="W229" s="346">
        <f t="shared" si="58"/>
        <v>0</v>
      </c>
      <c r="X229" s="346">
        <f t="shared" si="59"/>
        <v>0</v>
      </c>
      <c r="Y229" s="347"/>
      <c r="Z229" s="348"/>
      <c r="AA229" s="272"/>
      <c r="AB229" s="87">
        <f>X229-[1]лаз!$X293</f>
        <v>0</v>
      </c>
      <c r="AE229" s="346"/>
      <c r="AF229" s="347"/>
      <c r="AG229" s="348"/>
      <c r="AI229" s="349">
        <f t="shared" si="60"/>
        <v>0</v>
      </c>
      <c r="AJ229" s="350">
        <f t="shared" si="61"/>
        <v>0</v>
      </c>
      <c r="AL229" s="346"/>
      <c r="AM229" s="347"/>
      <c r="AN229" s="348"/>
      <c r="AP229" s="346">
        <f t="shared" si="62"/>
        <v>0</v>
      </c>
      <c r="AQ229" s="350">
        <f t="shared" si="63"/>
        <v>0</v>
      </c>
      <c r="AR229" s="299"/>
      <c r="AS229" s="299"/>
      <c r="AT229" s="299"/>
      <c r="AU229" s="299"/>
      <c r="AV229" s="299"/>
      <c r="AW229" s="299"/>
      <c r="AX229" s="299"/>
      <c r="AY229" s="299"/>
      <c r="AZ229" s="299"/>
      <c r="BA229" s="299"/>
      <c r="BB229" s="299"/>
      <c r="BC229" s="299"/>
    </row>
    <row r="230" spans="1:55" s="282" customFormat="1" ht="18" hidden="1" customHeight="1" outlineLevel="1">
      <c r="A230" s="343" t="s">
        <v>373</v>
      </c>
      <c r="B230" s="1085" t="s">
        <v>374</v>
      </c>
      <c r="C230" s="1086"/>
      <c r="D230" s="380" t="s">
        <v>134</v>
      </c>
      <c r="E230" s="345"/>
      <c r="F230" s="345"/>
      <c r="G230" s="345"/>
      <c r="H230" s="346">
        <f t="shared" si="52"/>
        <v>0</v>
      </c>
      <c r="I230" s="345"/>
      <c r="J230" s="345"/>
      <c r="K230" s="345"/>
      <c r="L230" s="346">
        <f t="shared" si="53"/>
        <v>0</v>
      </c>
      <c r="M230" s="346">
        <f t="shared" si="54"/>
        <v>0</v>
      </c>
      <c r="N230" s="345"/>
      <c r="O230" s="345"/>
      <c r="P230" s="345"/>
      <c r="Q230" s="346">
        <f t="shared" si="55"/>
        <v>0</v>
      </c>
      <c r="R230" s="346">
        <f t="shared" si="56"/>
        <v>0</v>
      </c>
      <c r="S230" s="345"/>
      <c r="T230" s="345"/>
      <c r="U230" s="345"/>
      <c r="V230" s="346">
        <f t="shared" si="57"/>
        <v>0</v>
      </c>
      <c r="W230" s="346">
        <f t="shared" si="58"/>
        <v>0</v>
      </c>
      <c r="X230" s="346">
        <f t="shared" si="59"/>
        <v>0</v>
      </c>
      <c r="Y230" s="347"/>
      <c r="Z230" s="348"/>
      <c r="AA230" s="272"/>
      <c r="AB230" s="87">
        <f>X230-[1]лаз!$X294</f>
        <v>0</v>
      </c>
      <c r="AE230" s="346"/>
      <c r="AF230" s="347"/>
      <c r="AG230" s="348"/>
      <c r="AI230" s="349">
        <f t="shared" si="60"/>
        <v>0</v>
      </c>
      <c r="AJ230" s="350">
        <f t="shared" si="61"/>
        <v>0</v>
      </c>
      <c r="AL230" s="346"/>
      <c r="AM230" s="347"/>
      <c r="AN230" s="348"/>
      <c r="AP230" s="346">
        <f t="shared" si="62"/>
        <v>0</v>
      </c>
      <c r="AQ230" s="350">
        <f t="shared" si="63"/>
        <v>0</v>
      </c>
      <c r="AR230" s="299"/>
      <c r="AS230" s="299"/>
      <c r="AT230" s="299"/>
      <c r="AU230" s="299"/>
      <c r="AV230" s="299"/>
      <c r="AW230" s="299"/>
      <c r="AX230" s="299"/>
      <c r="AY230" s="299"/>
      <c r="AZ230" s="299"/>
      <c r="BA230" s="299"/>
      <c r="BB230" s="299"/>
      <c r="BC230" s="299"/>
    </row>
    <row r="231" spans="1:55" s="282" customFormat="1" ht="21" customHeight="1">
      <c r="A231" s="381" t="s">
        <v>375</v>
      </c>
      <c r="B231" s="1107" t="s">
        <v>376</v>
      </c>
      <c r="C231" s="1108"/>
      <c r="D231" s="382" t="s">
        <v>134</v>
      </c>
      <c r="E231" s="383">
        <f>E257*$A$1%</f>
        <v>0</v>
      </c>
      <c r="F231" s="383">
        <f t="shared" ref="F231:G231" si="64">F257*$A$1%</f>
        <v>0</v>
      </c>
      <c r="G231" s="383">
        <f t="shared" si="64"/>
        <v>0</v>
      </c>
      <c r="H231" s="346">
        <f t="shared" si="52"/>
        <v>0</v>
      </c>
      <c r="I231" s="383">
        <f>I257*$A$1%</f>
        <v>0</v>
      </c>
      <c r="J231" s="383">
        <f t="shared" ref="J231:K231" si="65">J257*$A$1%</f>
        <v>0</v>
      </c>
      <c r="K231" s="383">
        <f t="shared" si="65"/>
        <v>0</v>
      </c>
      <c r="L231" s="346">
        <f t="shared" si="53"/>
        <v>0</v>
      </c>
      <c r="M231" s="346">
        <f t="shared" si="54"/>
        <v>0</v>
      </c>
      <c r="N231" s="383">
        <f>N257*$A$1%</f>
        <v>0</v>
      </c>
      <c r="O231" s="383">
        <f t="shared" ref="O231:P231" si="66">O257*$A$1%</f>
        <v>0</v>
      </c>
      <c r="P231" s="383">
        <f t="shared" si="66"/>
        <v>0</v>
      </c>
      <c r="Q231" s="346">
        <f t="shared" si="55"/>
        <v>0</v>
      </c>
      <c r="R231" s="346">
        <f t="shared" si="56"/>
        <v>0</v>
      </c>
      <c r="S231" s="383">
        <f>S257*$A$1%</f>
        <v>0</v>
      </c>
      <c r="T231" s="383">
        <f t="shared" ref="T231:U231" si="67">T257*$A$1%</f>
        <v>0</v>
      </c>
      <c r="U231" s="383">
        <f t="shared" si="67"/>
        <v>0</v>
      </c>
      <c r="V231" s="346">
        <f t="shared" si="57"/>
        <v>0</v>
      </c>
      <c r="W231" s="346">
        <f t="shared" si="58"/>
        <v>0</v>
      </c>
      <c r="X231" s="346">
        <f t="shared" si="59"/>
        <v>0</v>
      </c>
      <c r="Y231" s="347"/>
      <c r="Z231" s="348"/>
      <c r="AA231" s="272"/>
      <c r="AB231" s="87">
        <f>X231-[1]лаз!$X231</f>
        <v>0</v>
      </c>
      <c r="AE231" s="346"/>
      <c r="AF231" s="384">
        <f>IF(AE$19=0,,AE231/AE$19)</f>
        <v>0</v>
      </c>
      <c r="AG231" s="385">
        <f>IF(AE$243=0,,AE231/AE$243*100)</f>
        <v>0</v>
      </c>
      <c r="AI231" s="349">
        <f t="shared" si="60"/>
        <v>0</v>
      </c>
      <c r="AJ231" s="350">
        <f t="shared" si="61"/>
        <v>0</v>
      </c>
      <c r="AL231" s="346"/>
      <c r="AM231" s="384">
        <f>IF(AL$19=0,,AL231/AL$19)</f>
        <v>0</v>
      </c>
      <c r="AN231" s="385">
        <f>IF(AL$243=0,,AL231/AL$243*100)</f>
        <v>0</v>
      </c>
      <c r="AP231" s="346">
        <f t="shared" si="62"/>
        <v>0</v>
      </c>
      <c r="AQ231" s="350">
        <f t="shared" si="63"/>
        <v>0</v>
      </c>
      <c r="AR231" s="299"/>
      <c r="AS231" s="299"/>
      <c r="AT231" s="299"/>
      <c r="AU231" s="299"/>
      <c r="AV231" s="299"/>
      <c r="AW231" s="299"/>
      <c r="AX231" s="299"/>
      <c r="AY231" s="299"/>
      <c r="AZ231" s="299"/>
      <c r="BA231" s="299"/>
      <c r="BB231" s="299"/>
      <c r="BC231" s="299"/>
    </row>
    <row r="232" spans="1:55" s="281" customFormat="1" ht="20.25" customHeight="1" collapsed="1">
      <c r="A232" s="386" t="s">
        <v>377</v>
      </c>
      <c r="B232" s="1109" t="s">
        <v>378</v>
      </c>
      <c r="C232" s="1110"/>
      <c r="D232" s="387" t="s">
        <v>134</v>
      </c>
      <c r="E232" s="288">
        <f>SUM(E233:E238,E241)</f>
        <v>0</v>
      </c>
      <c r="F232" s="288">
        <f>SUM(F233:F238,F241)</f>
        <v>0</v>
      </c>
      <c r="G232" s="288">
        <f>SUM(G233:G238,G241)</f>
        <v>0</v>
      </c>
      <c r="H232" s="388">
        <f t="shared" si="52"/>
        <v>0</v>
      </c>
      <c r="I232" s="288">
        <f>SUM(I233:I238,I241)</f>
        <v>0</v>
      </c>
      <c r="J232" s="288">
        <f>SUM(J233:J238,J241)</f>
        <v>0</v>
      </c>
      <c r="K232" s="288">
        <f>SUM(K233:K238,K241)</f>
        <v>0</v>
      </c>
      <c r="L232" s="388">
        <f t="shared" si="53"/>
        <v>0</v>
      </c>
      <c r="M232" s="388">
        <f t="shared" si="54"/>
        <v>0</v>
      </c>
      <c r="N232" s="288">
        <f>SUM(N233:N238,N241)</f>
        <v>0</v>
      </c>
      <c r="O232" s="288">
        <f>SUM(O233:O238,O241)</f>
        <v>0</v>
      </c>
      <c r="P232" s="288">
        <f>SUM(P233:P238,P241)</f>
        <v>0</v>
      </c>
      <c r="Q232" s="388">
        <f t="shared" si="55"/>
        <v>0</v>
      </c>
      <c r="R232" s="388">
        <f t="shared" si="56"/>
        <v>0</v>
      </c>
      <c r="S232" s="288">
        <f>SUM(S233:S238,S241)</f>
        <v>0</v>
      </c>
      <c r="T232" s="288">
        <f>SUM(T233:T238,T241)</f>
        <v>0</v>
      </c>
      <c r="U232" s="288">
        <f>SUM(U233:U238,U241)</f>
        <v>0</v>
      </c>
      <c r="V232" s="289">
        <f t="shared" si="57"/>
        <v>0</v>
      </c>
      <c r="W232" s="289">
        <f t="shared" si="58"/>
        <v>0</v>
      </c>
      <c r="X232" s="289">
        <f t="shared" si="59"/>
        <v>0</v>
      </c>
      <c r="Y232" s="389">
        <f>IF(X$19=0,,-X232/X$19)</f>
        <v>0</v>
      </c>
      <c r="Z232" s="293">
        <f>IF(X$243=0,,-X232/X$243*100)</f>
        <v>0</v>
      </c>
      <c r="AA232" s="272"/>
      <c r="AB232" s="87">
        <f>X232-[1]лаз!$X232</f>
        <v>0</v>
      </c>
      <c r="AE232" s="388"/>
      <c r="AF232" s="389">
        <f>IF(AE$19=0,,-AE232/AE$19)</f>
        <v>0</v>
      </c>
      <c r="AG232" s="293">
        <f>IF(AE$243=0,,-AE232/AE$243*100)</f>
        <v>0</v>
      </c>
      <c r="AH232" s="282"/>
      <c r="AI232" s="390">
        <f t="shared" si="60"/>
        <v>0</v>
      </c>
      <c r="AJ232" s="391">
        <f t="shared" si="61"/>
        <v>0</v>
      </c>
      <c r="AL232" s="388"/>
      <c r="AM232" s="389">
        <f>IF(AL$19=0,,-AL232/AL$19)</f>
        <v>0</v>
      </c>
      <c r="AN232" s="293">
        <f>IF(AL$243=0,,-AL232/AL$243*100)</f>
        <v>0</v>
      </c>
      <c r="AO232" s="282"/>
      <c r="AP232" s="388">
        <f t="shared" si="62"/>
        <v>0</v>
      </c>
      <c r="AQ232" s="391">
        <f t="shared" si="63"/>
        <v>0</v>
      </c>
      <c r="AR232" s="285"/>
      <c r="AS232" s="285"/>
      <c r="AT232" s="285"/>
      <c r="AU232" s="285"/>
      <c r="AV232" s="285"/>
      <c r="AW232" s="285"/>
      <c r="AX232" s="285"/>
      <c r="AY232" s="285"/>
      <c r="AZ232" s="285"/>
      <c r="BA232" s="285"/>
      <c r="BB232" s="285"/>
      <c r="BC232" s="285"/>
    </row>
    <row r="233" spans="1:55" s="281" customFormat="1" ht="18.75" hidden="1" customHeight="1">
      <c r="A233" s="386"/>
      <c r="B233" s="1111"/>
      <c r="C233" s="1112"/>
      <c r="D233" s="387"/>
      <c r="E233" s="288"/>
      <c r="F233" s="288"/>
      <c r="G233" s="389"/>
      <c r="H233" s="388"/>
      <c r="I233" s="288"/>
      <c r="J233" s="288"/>
      <c r="K233" s="389"/>
      <c r="L233" s="388"/>
      <c r="M233" s="388"/>
      <c r="N233" s="288"/>
      <c r="O233" s="288"/>
      <c r="P233" s="389"/>
      <c r="Q233" s="388"/>
      <c r="R233" s="388"/>
      <c r="S233" s="288"/>
      <c r="T233" s="288"/>
      <c r="U233" s="389"/>
      <c r="V233" s="388"/>
      <c r="W233" s="388"/>
      <c r="X233" s="388"/>
      <c r="Y233" s="389"/>
      <c r="Z233" s="294"/>
      <c r="AA233" s="272"/>
      <c r="AB233" s="87">
        <f>X233-[1]лаз!$X233</f>
        <v>0</v>
      </c>
      <c r="AE233" s="388"/>
      <c r="AF233" s="389"/>
      <c r="AG233" s="294"/>
      <c r="AH233" s="282"/>
      <c r="AI233" s="390"/>
      <c r="AJ233" s="391"/>
      <c r="AL233" s="388"/>
      <c r="AM233" s="389"/>
      <c r="AN233" s="294"/>
      <c r="AO233" s="282"/>
      <c r="AP233" s="388"/>
      <c r="AQ233" s="391"/>
      <c r="AR233" s="285"/>
      <c r="AS233" s="285"/>
      <c r="AT233" s="285"/>
      <c r="AU233" s="285"/>
      <c r="AV233" s="285"/>
      <c r="AW233" s="285"/>
      <c r="AX233" s="285"/>
      <c r="AY233" s="285"/>
      <c r="AZ233" s="285"/>
      <c r="BA233" s="285"/>
      <c r="BB233" s="285"/>
      <c r="BC233" s="285"/>
    </row>
    <row r="234" spans="1:55" s="281" customFormat="1" ht="18.75" hidden="1" customHeight="1">
      <c r="A234" s="386"/>
      <c r="B234" s="1111"/>
      <c r="C234" s="1112"/>
      <c r="D234" s="387"/>
      <c r="E234" s="288"/>
      <c r="F234" s="288"/>
      <c r="G234" s="389"/>
      <c r="H234" s="388"/>
      <c r="I234" s="288"/>
      <c r="J234" s="288"/>
      <c r="K234" s="389"/>
      <c r="L234" s="388"/>
      <c r="M234" s="388"/>
      <c r="N234" s="288"/>
      <c r="O234" s="288"/>
      <c r="P234" s="389"/>
      <c r="Q234" s="388"/>
      <c r="R234" s="388"/>
      <c r="S234" s="288"/>
      <c r="T234" s="288"/>
      <c r="U234" s="389"/>
      <c r="V234" s="388"/>
      <c r="W234" s="388"/>
      <c r="X234" s="388"/>
      <c r="Y234" s="389"/>
      <c r="Z234" s="294"/>
      <c r="AA234" s="272"/>
      <c r="AB234" s="87">
        <f>X234-[1]лаз!$X234</f>
        <v>-3</v>
      </c>
      <c r="AE234" s="388"/>
      <c r="AF234" s="389"/>
      <c r="AG234" s="294"/>
      <c r="AH234" s="282"/>
      <c r="AI234" s="390"/>
      <c r="AJ234" s="391"/>
      <c r="AL234" s="388"/>
      <c r="AM234" s="389"/>
      <c r="AN234" s="294"/>
      <c r="AO234" s="282"/>
      <c r="AP234" s="388"/>
      <c r="AQ234" s="391"/>
      <c r="AR234" s="285"/>
      <c r="AS234" s="285"/>
      <c r="AT234" s="285"/>
      <c r="AU234" s="285"/>
      <c r="AV234" s="285"/>
      <c r="AW234" s="285"/>
      <c r="AX234" s="285"/>
      <c r="AY234" s="285"/>
      <c r="AZ234" s="285"/>
      <c r="BA234" s="285"/>
      <c r="BB234" s="285"/>
      <c r="BC234" s="285"/>
    </row>
    <row r="235" spans="1:55" s="281" customFormat="1" ht="18" hidden="1" customHeight="1">
      <c r="A235" s="386"/>
      <c r="B235" s="1111"/>
      <c r="C235" s="1112"/>
      <c r="D235" s="387"/>
      <c r="E235" s="288"/>
      <c r="F235" s="288"/>
      <c r="G235" s="288"/>
      <c r="H235" s="388"/>
      <c r="I235" s="288"/>
      <c r="J235" s="288"/>
      <c r="K235" s="288"/>
      <c r="L235" s="388"/>
      <c r="M235" s="388"/>
      <c r="N235" s="288"/>
      <c r="O235" s="288"/>
      <c r="P235" s="288"/>
      <c r="Q235" s="388"/>
      <c r="R235" s="388"/>
      <c r="S235" s="288"/>
      <c r="T235" s="288"/>
      <c r="U235" s="288"/>
      <c r="V235" s="388"/>
      <c r="W235" s="388"/>
      <c r="X235" s="388"/>
      <c r="Y235" s="389"/>
      <c r="Z235" s="294"/>
      <c r="AA235" s="272"/>
      <c r="AB235" s="87">
        <f>X235-[1]лаз!$X235</f>
        <v>-1.3</v>
      </c>
      <c r="AE235" s="388"/>
      <c r="AF235" s="389"/>
      <c r="AG235" s="294"/>
      <c r="AH235" s="282"/>
      <c r="AI235" s="390"/>
      <c r="AJ235" s="391"/>
      <c r="AL235" s="388"/>
      <c r="AM235" s="389"/>
      <c r="AN235" s="294"/>
      <c r="AO235" s="282"/>
      <c r="AP235" s="388"/>
      <c r="AQ235" s="391"/>
      <c r="AR235" s="285"/>
      <c r="AS235" s="285"/>
      <c r="AT235" s="285"/>
      <c r="AU235" s="285"/>
      <c r="AV235" s="285"/>
      <c r="AW235" s="285"/>
      <c r="AX235" s="285"/>
      <c r="AY235" s="285"/>
      <c r="AZ235" s="285"/>
      <c r="BA235" s="285"/>
      <c r="BB235" s="285"/>
      <c r="BC235" s="285"/>
    </row>
    <row r="236" spans="1:55" s="281" customFormat="1" ht="18" hidden="1" customHeight="1">
      <c r="A236" s="386"/>
      <c r="B236" s="1111"/>
      <c r="C236" s="1112"/>
      <c r="D236" s="387"/>
      <c r="E236" s="288"/>
      <c r="F236" s="288"/>
      <c r="G236" s="288"/>
      <c r="H236" s="388"/>
      <c r="I236" s="288"/>
      <c r="J236" s="288"/>
      <c r="K236" s="288"/>
      <c r="L236" s="388"/>
      <c r="M236" s="388"/>
      <c r="N236" s="288"/>
      <c r="O236" s="288"/>
      <c r="P236" s="288"/>
      <c r="Q236" s="388"/>
      <c r="R236" s="388"/>
      <c r="S236" s="288"/>
      <c r="T236" s="288"/>
      <c r="U236" s="288"/>
      <c r="V236" s="289"/>
      <c r="W236" s="289"/>
      <c r="X236" s="289"/>
      <c r="Y236" s="389"/>
      <c r="Z236" s="294"/>
      <c r="AA236" s="272"/>
      <c r="AB236" s="87">
        <f>X236-[1]лаз!$X236</f>
        <v>0</v>
      </c>
      <c r="AE236" s="388"/>
      <c r="AF236" s="389"/>
      <c r="AG236" s="294"/>
      <c r="AH236" s="282"/>
      <c r="AI236" s="390"/>
      <c r="AJ236" s="391"/>
      <c r="AL236" s="388"/>
      <c r="AM236" s="389"/>
      <c r="AN236" s="294"/>
      <c r="AO236" s="282"/>
      <c r="AP236" s="388"/>
      <c r="AQ236" s="391"/>
      <c r="AR236" s="285"/>
      <c r="AS236" s="285"/>
      <c r="AT236" s="285"/>
      <c r="AU236" s="285"/>
      <c r="AV236" s="285"/>
      <c r="AW236" s="285"/>
      <c r="AX236" s="285"/>
      <c r="AY236" s="285"/>
      <c r="AZ236" s="285"/>
      <c r="BA236" s="285"/>
      <c r="BB236" s="285"/>
      <c r="BC236" s="285"/>
    </row>
    <row r="237" spans="1:55" s="281" customFormat="1" ht="18" hidden="1" customHeight="1">
      <c r="A237" s="386"/>
      <c r="B237" s="1111"/>
      <c r="C237" s="1112"/>
      <c r="D237" s="387"/>
      <c r="E237" s="288"/>
      <c r="F237" s="288"/>
      <c r="G237" s="389"/>
      <c r="H237" s="388"/>
      <c r="I237" s="288"/>
      <c r="J237" s="288"/>
      <c r="K237" s="389"/>
      <c r="L237" s="388"/>
      <c r="M237" s="388"/>
      <c r="N237" s="288"/>
      <c r="O237" s="288"/>
      <c r="P237" s="389"/>
      <c r="Q237" s="388"/>
      <c r="R237" s="388"/>
      <c r="S237" s="288"/>
      <c r="T237" s="288"/>
      <c r="U237" s="389"/>
      <c r="V237" s="388"/>
      <c r="W237" s="388"/>
      <c r="X237" s="388"/>
      <c r="Y237" s="389"/>
      <c r="Z237" s="294"/>
      <c r="AA237" s="272"/>
      <c r="AB237" s="87">
        <f>X237-[1]лаз!$X237</f>
        <v>0</v>
      </c>
      <c r="AE237" s="388"/>
      <c r="AF237" s="389"/>
      <c r="AG237" s="294"/>
      <c r="AH237" s="282"/>
      <c r="AI237" s="390"/>
      <c r="AJ237" s="391"/>
      <c r="AL237" s="388"/>
      <c r="AM237" s="389"/>
      <c r="AN237" s="294"/>
      <c r="AO237" s="282"/>
      <c r="AP237" s="388"/>
      <c r="AQ237" s="391"/>
      <c r="AR237" s="285"/>
      <c r="AS237" s="285"/>
      <c r="AT237" s="285"/>
      <c r="AU237" s="285"/>
      <c r="AV237" s="285"/>
      <c r="AW237" s="285"/>
      <c r="AX237" s="285"/>
      <c r="AY237" s="285"/>
      <c r="AZ237" s="285"/>
      <c r="BA237" s="285"/>
      <c r="BB237" s="285"/>
      <c r="BC237" s="285"/>
    </row>
    <row r="238" spans="1:55" s="281" customFormat="1" ht="18" hidden="1" customHeight="1">
      <c r="A238" s="386"/>
      <c r="B238" s="1111"/>
      <c r="C238" s="1112"/>
      <c r="D238" s="387"/>
      <c r="E238" s="288"/>
      <c r="F238" s="288"/>
      <c r="G238" s="389"/>
      <c r="H238" s="388"/>
      <c r="I238" s="288"/>
      <c r="J238" s="288"/>
      <c r="K238" s="389"/>
      <c r="L238" s="388"/>
      <c r="M238" s="388"/>
      <c r="N238" s="288"/>
      <c r="O238" s="288"/>
      <c r="P238" s="389"/>
      <c r="Q238" s="388"/>
      <c r="R238" s="388"/>
      <c r="S238" s="288"/>
      <c r="T238" s="288"/>
      <c r="U238" s="389"/>
      <c r="V238" s="388"/>
      <c r="W238" s="388"/>
      <c r="X238" s="388"/>
      <c r="Y238" s="389"/>
      <c r="Z238" s="294"/>
      <c r="AA238" s="272"/>
      <c r="AB238" s="87">
        <f>X238-[1]лаз!$X238</f>
        <v>0</v>
      </c>
      <c r="AE238" s="388"/>
      <c r="AF238" s="389"/>
      <c r="AG238" s="294"/>
      <c r="AH238" s="282"/>
      <c r="AI238" s="390"/>
      <c r="AJ238" s="391"/>
      <c r="AL238" s="388"/>
      <c r="AM238" s="389"/>
      <c r="AN238" s="294"/>
      <c r="AO238" s="282"/>
      <c r="AP238" s="388"/>
      <c r="AQ238" s="391"/>
      <c r="AR238" s="285"/>
      <c r="AS238" s="285"/>
      <c r="AT238" s="285"/>
      <c r="AU238" s="285"/>
      <c r="AV238" s="285"/>
      <c r="AW238" s="285"/>
      <c r="AX238" s="285"/>
      <c r="AY238" s="285"/>
      <c r="AZ238" s="285"/>
      <c r="BA238" s="285"/>
      <c r="BB238" s="285"/>
      <c r="BC238" s="285"/>
    </row>
    <row r="239" spans="1:55" s="281" customFormat="1" ht="18" hidden="1" customHeight="1">
      <c r="A239" s="1123"/>
      <c r="B239" s="1124"/>
      <c r="C239" s="1125"/>
      <c r="D239" s="392"/>
      <c r="E239" s="393"/>
      <c r="F239" s="393"/>
      <c r="G239" s="393"/>
      <c r="H239" s="394"/>
      <c r="I239" s="393"/>
      <c r="J239" s="393"/>
      <c r="K239" s="393"/>
      <c r="L239" s="394"/>
      <c r="M239" s="394"/>
      <c r="N239" s="393"/>
      <c r="O239" s="393"/>
      <c r="P239" s="393"/>
      <c r="Q239" s="394"/>
      <c r="R239" s="394"/>
      <c r="S239" s="393"/>
      <c r="T239" s="393"/>
      <c r="U239" s="393"/>
      <c r="V239" s="394"/>
      <c r="W239" s="394"/>
      <c r="X239" s="394"/>
      <c r="Y239" s="389"/>
      <c r="Z239" s="294"/>
      <c r="AA239" s="272"/>
      <c r="AB239" s="87">
        <f>X239-[1]лаз!$X239</f>
        <v>-18.399999999999999</v>
      </c>
      <c r="AD239" s="395"/>
      <c r="AE239" s="388"/>
      <c r="AF239" s="389"/>
      <c r="AG239" s="294"/>
      <c r="AH239" s="282"/>
      <c r="AI239" s="388"/>
      <c r="AJ239" s="391"/>
      <c r="AK239" s="395"/>
      <c r="AL239" s="388"/>
      <c r="AM239" s="389"/>
      <c r="AN239" s="294"/>
      <c r="AO239" s="282"/>
      <c r="AP239" s="388"/>
      <c r="AQ239" s="391"/>
      <c r="AR239" s="285"/>
      <c r="AS239" s="285"/>
      <c r="AT239" s="285"/>
      <c r="AU239" s="285"/>
      <c r="AV239" s="285"/>
      <c r="AW239" s="285"/>
      <c r="AX239" s="285"/>
      <c r="AY239" s="285"/>
      <c r="AZ239" s="285"/>
      <c r="BA239" s="285"/>
      <c r="BB239" s="285"/>
      <c r="BC239" s="285"/>
    </row>
    <row r="240" spans="1:55" s="281" customFormat="1" ht="18" hidden="1" customHeight="1">
      <c r="A240" s="1126"/>
      <c r="B240" s="1127"/>
      <c r="C240" s="1128"/>
      <c r="D240" s="392"/>
      <c r="E240" s="393"/>
      <c r="F240" s="393"/>
      <c r="G240" s="393"/>
      <c r="H240" s="394"/>
      <c r="I240" s="393"/>
      <c r="J240" s="393"/>
      <c r="K240" s="393"/>
      <c r="L240" s="394"/>
      <c r="M240" s="394"/>
      <c r="N240" s="393"/>
      <c r="O240" s="393"/>
      <c r="P240" s="393"/>
      <c r="Q240" s="394"/>
      <c r="R240" s="394"/>
      <c r="S240" s="393"/>
      <c r="T240" s="393"/>
      <c r="U240" s="393"/>
      <c r="V240" s="394"/>
      <c r="W240" s="394"/>
      <c r="X240" s="394"/>
      <c r="Y240" s="389"/>
      <c r="Z240" s="294"/>
      <c r="AA240" s="272"/>
      <c r="AB240" s="87">
        <f>X240-[1]лаз!$X240</f>
        <v>0</v>
      </c>
      <c r="AD240" s="395"/>
      <c r="AE240" s="388"/>
      <c r="AF240" s="389"/>
      <c r="AG240" s="294"/>
      <c r="AH240" s="282"/>
      <c r="AI240" s="388"/>
      <c r="AJ240" s="391"/>
      <c r="AK240" s="395"/>
      <c r="AL240" s="388"/>
      <c r="AM240" s="389"/>
      <c r="AN240" s="294"/>
      <c r="AO240" s="282"/>
      <c r="AP240" s="388"/>
      <c r="AQ240" s="391"/>
      <c r="AR240" s="285"/>
      <c r="AS240" s="285"/>
      <c r="AT240" s="285"/>
      <c r="AU240" s="285"/>
      <c r="AV240" s="285"/>
      <c r="AW240" s="285"/>
      <c r="AX240" s="285"/>
      <c r="AY240" s="285"/>
      <c r="AZ240" s="285"/>
      <c r="BA240" s="285"/>
      <c r="BB240" s="285"/>
      <c r="BC240" s="285"/>
    </row>
    <row r="241" spans="1:55" s="281" customFormat="1" ht="25.5" hidden="1" customHeight="1">
      <c r="A241" s="337"/>
      <c r="B241" s="1113"/>
      <c r="C241" s="1114"/>
      <c r="D241" s="396"/>
      <c r="E241" s="288"/>
      <c r="F241" s="288"/>
      <c r="G241" s="288"/>
      <c r="H241" s="388"/>
      <c r="I241" s="288"/>
      <c r="J241" s="288"/>
      <c r="K241" s="288"/>
      <c r="L241" s="288"/>
      <c r="M241" s="388"/>
      <c r="N241" s="288"/>
      <c r="O241" s="288"/>
      <c r="P241" s="288"/>
      <c r="Q241" s="388"/>
      <c r="R241" s="388"/>
      <c r="S241" s="288"/>
      <c r="T241" s="288"/>
      <c r="U241" s="288"/>
      <c r="V241" s="388"/>
      <c r="W241" s="388"/>
      <c r="X241" s="289"/>
      <c r="Y241" s="389"/>
      <c r="Z241" s="294"/>
      <c r="AA241" s="272"/>
      <c r="AB241" s="87">
        <f>X241-[1]лаз!$X241</f>
        <v>0</v>
      </c>
      <c r="AE241" s="388"/>
      <c r="AF241" s="389"/>
      <c r="AG241" s="294"/>
      <c r="AH241" s="282"/>
      <c r="AI241" s="388"/>
      <c r="AJ241" s="391"/>
      <c r="AL241" s="388"/>
      <c r="AM241" s="389"/>
      <c r="AN241" s="294"/>
      <c r="AO241" s="282"/>
      <c r="AP241" s="388"/>
      <c r="AQ241" s="391"/>
      <c r="AR241" s="285"/>
      <c r="AS241" s="285"/>
      <c r="AT241" s="285"/>
      <c r="AU241" s="285"/>
      <c r="AV241" s="285"/>
      <c r="AW241" s="285"/>
      <c r="AX241" s="285"/>
      <c r="AY241" s="285"/>
      <c r="AZ241" s="285"/>
      <c r="BA241" s="285"/>
      <c r="BB241" s="285"/>
      <c r="BC241" s="285"/>
    </row>
    <row r="242" spans="1:55" s="281" customFormat="1" ht="12" hidden="1" customHeight="1">
      <c r="A242" s="397"/>
      <c r="B242" s="1115"/>
      <c r="C242" s="1116"/>
      <c r="D242" s="398"/>
      <c r="E242" s="335"/>
      <c r="F242" s="335"/>
      <c r="G242" s="335"/>
      <c r="H242" s="399"/>
      <c r="I242" s="335"/>
      <c r="J242" s="335"/>
      <c r="K242" s="335"/>
      <c r="L242" s="335"/>
      <c r="M242" s="399"/>
      <c r="N242" s="335"/>
      <c r="O242" s="335"/>
      <c r="P242" s="335"/>
      <c r="Q242" s="399"/>
      <c r="R242" s="399"/>
      <c r="S242" s="335"/>
      <c r="T242" s="335"/>
      <c r="U242" s="335"/>
      <c r="V242" s="399"/>
      <c r="W242" s="399"/>
      <c r="X242" s="399"/>
      <c r="Y242" s="400"/>
      <c r="Z242" s="401"/>
      <c r="AA242" s="272"/>
      <c r="AB242" s="87">
        <f>X242-[1]лаз!$X242</f>
        <v>0</v>
      </c>
      <c r="AE242" s="388"/>
      <c r="AF242" s="389"/>
      <c r="AG242" s="294"/>
      <c r="AH242" s="282"/>
      <c r="AI242" s="388"/>
      <c r="AJ242" s="391"/>
      <c r="AL242" s="388"/>
      <c r="AM242" s="389"/>
      <c r="AN242" s="294"/>
      <c r="AO242" s="282"/>
      <c r="AP242" s="388"/>
      <c r="AQ242" s="391"/>
      <c r="AR242" s="285"/>
      <c r="AS242" s="285"/>
      <c r="AT242" s="285"/>
      <c r="AU242" s="285"/>
      <c r="AV242" s="285"/>
      <c r="AW242" s="285"/>
      <c r="AX242" s="285"/>
      <c r="AY242" s="285"/>
      <c r="AZ242" s="285"/>
      <c r="BA242" s="285"/>
      <c r="BB242" s="285"/>
      <c r="BC242" s="285"/>
    </row>
    <row r="243" spans="1:55" ht="27" customHeight="1">
      <c r="A243" s="402" t="s">
        <v>379</v>
      </c>
      <c r="B243" s="1117" t="s">
        <v>380</v>
      </c>
      <c r="C243" s="1118"/>
      <c r="D243" s="403" t="s">
        <v>134</v>
      </c>
      <c r="E243" s="404">
        <f>SUM(E65,E71,E96,E99,E102,E103,E112,E116,E120,E121,E124,E141,E178,E184)-E232</f>
        <v>124.67956950972156</v>
      </c>
      <c r="F243" s="405">
        <f>SUM(F65,F71,F96,F99,F102,F103,F112,F116,F120,F121,F124,F141,F178,F184)-F232</f>
        <v>141.57468648122415</v>
      </c>
      <c r="G243" s="405">
        <f>SUM(G65,G71,G96,G99,G102,G103,G112,G116,G120,G121,G124,G141,G178,G184)-G232</f>
        <v>139.09229788934371</v>
      </c>
      <c r="H243" s="407">
        <f t="shared" ref="H243" si="68">E243+F243+G243</f>
        <v>405.34655388028943</v>
      </c>
      <c r="I243" s="405">
        <f>SUM(I65,I71,I96,I99,I102,I103,I112,I116,I120,I121,I124,I141,I178,I184)-I232</f>
        <v>120.61563122267704</v>
      </c>
      <c r="J243" s="405">
        <f>SUM(J65,J71,J96,J99,J102,J103,J112,J116,J120,J121,J124,J141,J178,J184)-J232</f>
        <v>120.61563122267704</v>
      </c>
      <c r="K243" s="405">
        <f>SUM(K65,K71,K96,K99,K102,K103,K112,K116,K120,K121,K124,K141,K178,K184)-K232</f>
        <v>121.61563122267704</v>
      </c>
      <c r="L243" s="406">
        <f t="shared" si="53"/>
        <v>362.8468936680311</v>
      </c>
      <c r="M243" s="406">
        <f t="shared" si="54"/>
        <v>768.19344754832059</v>
      </c>
      <c r="N243" s="405">
        <f>SUM(N65,N71,N96,N99,N102,N103,N112,N116,N120,N121,N124,N141,N178,N184)-N232</f>
        <v>120.61563122267704</v>
      </c>
      <c r="O243" s="405">
        <f>SUM(O65,O71,O96,O99,O102,O103,O112,O116,O120,O121,O124,O141,O178,O184)-O232</f>
        <v>120.61563122267704</v>
      </c>
      <c r="P243" s="405">
        <f>SUM(P65,P71,P96,P99,P102,P103,P112,P116,P120,P121,P124,P141,P178,P184)-P232</f>
        <v>121.61563122267704</v>
      </c>
      <c r="Q243" s="406">
        <f t="shared" si="55"/>
        <v>362.8468936680311</v>
      </c>
      <c r="R243" s="406">
        <f t="shared" si="56"/>
        <v>1131.0403412163516</v>
      </c>
      <c r="S243" s="405">
        <f>SUM(S65,S71,S96,S99,S102,S103,S112,S116,S120,S121,S124,S141,S178,S184)-S232</f>
        <v>120.61563122267704</v>
      </c>
      <c r="T243" s="405">
        <f>SUM(T65,T71,T96,T99,T102,T103,T112,T116,T120,T121,T124,T141,T178,T184)-T232</f>
        <v>120.61563122267704</v>
      </c>
      <c r="U243" s="405">
        <f>SUM(U65,U71,U96,U99,U102,U103,U112,U116,U120,U121,U124,U141,U178,U184)-U232</f>
        <v>113.72728592677502</v>
      </c>
      <c r="V243" s="406">
        <f t="shared" si="57"/>
        <v>354.95854837212909</v>
      </c>
      <c r="W243" s="406">
        <f t="shared" si="58"/>
        <v>717.80544204016019</v>
      </c>
      <c r="X243" s="406">
        <f t="shared" si="59"/>
        <v>1485.9988895884808</v>
      </c>
      <c r="Y243" s="408">
        <f>IF(X$19=0,,X243/X$19/12*1000)</f>
        <v>9.047818606983661</v>
      </c>
      <c r="Z243" s="409">
        <f>IF(X$243=0,,X243/X$243*100)</f>
        <v>100</v>
      </c>
      <c r="AA243" s="272"/>
      <c r="AB243" s="87">
        <f>X243-[1]лаз!$X315</f>
        <v>-0.65128171044102601</v>
      </c>
      <c r="AE243" s="410">
        <f>SUM(AE65,AE71,AE96,AE99,AE102,AE103,AE112,AE116,AE120,AE121,AE124,AE141,AE178,AE184)-AE232</f>
        <v>0</v>
      </c>
      <c r="AF243" s="411">
        <f>IF(AE$19&lt;&gt;0,AE243/AE$19,0)</f>
        <v>0</v>
      </c>
      <c r="AG243" s="412">
        <f>IF(AE$243&lt;&gt;0,AE243/AE$243*100,0)</f>
        <v>0</v>
      </c>
      <c r="AI243" s="413">
        <f>$X243-AE243</f>
        <v>1485.9988895884808</v>
      </c>
      <c r="AJ243" s="414">
        <f>IF(AE243=0,,$X243/AE243%)</f>
        <v>0</v>
      </c>
      <c r="AL243" s="410"/>
      <c r="AM243" s="411">
        <f>IF(AL$19&lt;&gt;0,AL243/AL$19,0)</f>
        <v>0</v>
      </c>
      <c r="AN243" s="412">
        <f>IF(AL$243&lt;&gt;0,AL243/AL$243*100,0)</f>
        <v>0</v>
      </c>
      <c r="AP243" s="410">
        <f>$X243-AL243</f>
        <v>1485.9988895884808</v>
      </c>
      <c r="AQ243" s="414">
        <f>IF(AL243=0,,$X243/AL243%)</f>
        <v>0</v>
      </c>
      <c r="AR243" s="157"/>
      <c r="AS243" s="157"/>
      <c r="AT243" s="157"/>
      <c r="AU243" s="157"/>
      <c r="AV243" s="157"/>
      <c r="AW243" s="157"/>
      <c r="AX243" s="157"/>
      <c r="AY243" s="157"/>
      <c r="AZ243" s="157"/>
      <c r="BA243" s="157"/>
      <c r="BB243" s="157"/>
      <c r="BC243" s="157"/>
    </row>
    <row r="244" spans="1:55" ht="34.5" customHeight="1">
      <c r="A244" s="415" t="s">
        <v>381</v>
      </c>
      <c r="B244" s="1119" t="s">
        <v>382</v>
      </c>
      <c r="C244" s="1120"/>
      <c r="D244" s="416" t="s">
        <v>383</v>
      </c>
      <c r="E244" s="417">
        <f>IF(E19=0,,E243/E19*1000)</f>
        <v>9.1096552237653796</v>
      </c>
      <c r="F244" s="417">
        <f t="shared" ref="F244:G244" si="69">IF(F19=0,,F243/F19*1000)</f>
        <v>10.344089150516908</v>
      </c>
      <c r="G244" s="417">
        <f t="shared" si="69"/>
        <v>10.162714573331861</v>
      </c>
      <c r="H244" s="418">
        <f>IF(H19=0,,H243/H19/3*1000)</f>
        <v>9.872152982538049</v>
      </c>
      <c r="I244" s="417">
        <f t="shared" ref="I244:K244" si="70">IF(I19=0,,I243/I19*1000)</f>
        <v>8.8127254477706938</v>
      </c>
      <c r="J244" s="417">
        <f t="shared" si="70"/>
        <v>8.8127254477706938</v>
      </c>
      <c r="K244" s="417">
        <f t="shared" si="70"/>
        <v>8.8857899864083194</v>
      </c>
      <c r="L244" s="418">
        <f>IF(L19=0,,L243/L19/3*1000)</f>
        <v>8.8370802939832362</v>
      </c>
      <c r="M244" s="418">
        <f>IF(M19=0,,M243/M19/6*1000)</f>
        <v>9.3546166382606444</v>
      </c>
      <c r="N244" s="417">
        <f t="shared" ref="N244:P244" si="71">IF(N19=0,,N243/N19*1000)</f>
        <v>8.8127254477706938</v>
      </c>
      <c r="O244" s="417">
        <f t="shared" si="71"/>
        <v>8.8127254477706938</v>
      </c>
      <c r="P244" s="417">
        <f t="shared" si="71"/>
        <v>8.8857899864083194</v>
      </c>
      <c r="Q244" s="418">
        <f>IF(Q19=0,,Q243/Q19/3*1000)</f>
        <v>8.8370802939832362</v>
      </c>
      <c r="R244" s="418">
        <f>IF(R19=0,,R243/R19/9*1000)</f>
        <v>9.1821045235015077</v>
      </c>
      <c r="S244" s="417">
        <f t="shared" ref="S244:U244" si="72">IF(S19=0,,S243/S19*1000)</f>
        <v>8.8127254477706938</v>
      </c>
      <c r="T244" s="417">
        <f t="shared" si="72"/>
        <v>8.8127254477706938</v>
      </c>
      <c r="U244" s="417">
        <f t="shared" si="72"/>
        <v>8.3094316767489662</v>
      </c>
      <c r="V244" s="418">
        <f>IF(V19=0,,V243/V19/3*1000)</f>
        <v>8.6449608574301191</v>
      </c>
      <c r="W244" s="418">
        <f>IF(W19=0,,W243/W19/6*1000)</f>
        <v>8.7410205757066777</v>
      </c>
      <c r="X244" s="418">
        <f>IF(X19=0,,X243/X19/12*1000)</f>
        <v>9.047818606983661</v>
      </c>
      <c r="Y244" s="419"/>
      <c r="Z244" s="420"/>
      <c r="AB244" s="87"/>
      <c r="AE244" s="418">
        <f>IF(AE19=0,,AE243/AE19)</f>
        <v>0</v>
      </c>
      <c r="AF244" s="419"/>
      <c r="AG244" s="420"/>
      <c r="AI244" s="418">
        <f>$X244-AE244</f>
        <v>9.047818606983661</v>
      </c>
      <c r="AJ244" s="421">
        <f>IF(AE244=0,,$X244/AE244%)</f>
        <v>0</v>
      </c>
      <c r="AL244" s="418"/>
      <c r="AM244" s="419"/>
      <c r="AN244" s="420"/>
      <c r="AP244" s="418">
        <f>$X244-AL244</f>
        <v>9.047818606983661</v>
      </c>
      <c r="AQ244" s="421">
        <f>IF(AL244=0,,$X244/AL244%)</f>
        <v>0</v>
      </c>
      <c r="AR244" s="157"/>
      <c r="AS244" s="157"/>
      <c r="AT244" s="157"/>
      <c r="AU244" s="157"/>
      <c r="AV244" s="157"/>
      <c r="AW244" s="157"/>
      <c r="AX244" s="157"/>
      <c r="AY244" s="157"/>
      <c r="AZ244" s="157"/>
      <c r="BA244" s="157"/>
      <c r="BB244" s="157"/>
      <c r="BC244" s="157"/>
    </row>
    <row r="245" spans="1:55" ht="34.5" hidden="1" customHeight="1">
      <c r="A245" s="415"/>
      <c r="B245" s="1119"/>
      <c r="C245" s="1120"/>
      <c r="D245" s="422"/>
      <c r="E245" s="423"/>
      <c r="F245" s="423"/>
      <c r="G245" s="423"/>
      <c r="H245" s="424"/>
      <c r="I245" s="423"/>
      <c r="J245" s="423"/>
      <c r="K245" s="423"/>
      <c r="L245" s="424"/>
      <c r="M245" s="424"/>
      <c r="N245" s="423"/>
      <c r="O245" s="423"/>
      <c r="P245" s="423"/>
      <c r="Q245" s="424"/>
      <c r="R245" s="424"/>
      <c r="S245" s="423"/>
      <c r="T245" s="423"/>
      <c r="U245" s="423"/>
      <c r="V245" s="424"/>
      <c r="W245" s="424"/>
      <c r="X245" s="424"/>
      <c r="Y245" s="419"/>
      <c r="Z245" s="420"/>
      <c r="AE245" s="424"/>
      <c r="AF245" s="419"/>
      <c r="AG245" s="420"/>
      <c r="AI245" s="424"/>
      <c r="AJ245" s="421"/>
      <c r="AL245" s="424"/>
      <c r="AM245" s="419"/>
      <c r="AN245" s="420"/>
      <c r="AP245" s="424"/>
      <c r="AQ245" s="421"/>
      <c r="AR245" s="157"/>
      <c r="AS245" s="157"/>
      <c r="AT245" s="157"/>
      <c r="AU245" s="157"/>
      <c r="AV245" s="157"/>
      <c r="AW245" s="157"/>
      <c r="AX245" s="157"/>
      <c r="AY245" s="157"/>
      <c r="AZ245" s="157"/>
      <c r="BA245" s="157"/>
      <c r="BB245" s="157"/>
      <c r="BC245" s="157"/>
    </row>
    <row r="246" spans="1:55" ht="38.25" hidden="1" customHeight="1" thickBot="1">
      <c r="A246" s="425"/>
      <c r="B246" s="1121"/>
      <c r="C246" s="1122"/>
      <c r="D246" s="426"/>
      <c r="E246" s="427"/>
      <c r="F246" s="427"/>
      <c r="G246" s="427"/>
      <c r="H246" s="428"/>
      <c r="I246" s="427"/>
      <c r="J246" s="427"/>
      <c r="K246" s="427"/>
      <c r="L246" s="428"/>
      <c r="M246" s="428"/>
      <c r="N246" s="427"/>
      <c r="O246" s="427"/>
      <c r="P246" s="427"/>
      <c r="Q246" s="428"/>
      <c r="R246" s="428"/>
      <c r="S246" s="427"/>
      <c r="T246" s="427"/>
      <c r="U246" s="427"/>
      <c r="V246" s="428"/>
      <c r="W246" s="428"/>
      <c r="X246" s="428"/>
      <c r="Y246" s="429"/>
      <c r="Z246" s="430"/>
      <c r="AE246" s="428"/>
      <c r="AF246" s="429"/>
      <c r="AG246" s="430"/>
      <c r="AI246" s="428"/>
      <c r="AJ246" s="431"/>
      <c r="AL246" s="428"/>
      <c r="AM246" s="429"/>
      <c r="AN246" s="430"/>
      <c r="AP246" s="428"/>
      <c r="AQ246" s="431"/>
      <c r="AR246" s="157"/>
      <c r="AS246" s="157"/>
      <c r="AT246" s="157"/>
      <c r="AU246" s="157"/>
      <c r="AV246" s="157"/>
      <c r="AW246" s="157"/>
      <c r="AX246" s="157"/>
      <c r="AY246" s="157"/>
      <c r="AZ246" s="157"/>
      <c r="BA246" s="157"/>
      <c r="BB246" s="157"/>
      <c r="BC246" s="157"/>
    </row>
    <row r="247" spans="1:55" s="157" customFormat="1" ht="22.5" customHeight="1">
      <c r="A247" s="432"/>
      <c r="B247" s="433"/>
      <c r="C247" s="433"/>
      <c r="D247" s="432"/>
      <c r="E247" s="434"/>
      <c r="F247" s="434"/>
      <c r="G247" s="434"/>
      <c r="H247" s="434"/>
      <c r="I247" s="434"/>
      <c r="J247" s="434"/>
      <c r="K247" s="434"/>
      <c r="L247" s="434"/>
      <c r="M247" s="434"/>
      <c r="N247" s="434"/>
      <c r="O247" s="434"/>
      <c r="P247" s="434"/>
      <c r="Q247" s="434"/>
      <c r="R247" s="434"/>
      <c r="S247" s="434"/>
      <c r="T247" s="434"/>
      <c r="U247" s="434"/>
      <c r="V247" s="434"/>
      <c r="W247" s="434"/>
      <c r="X247" s="434"/>
      <c r="Y247" s="435"/>
      <c r="Z247" s="435"/>
      <c r="AA247" s="436"/>
      <c r="AE247" s="437"/>
      <c r="AF247" s="438"/>
      <c r="AG247" s="438"/>
      <c r="AH247" s="439"/>
      <c r="AI247" s="440"/>
      <c r="AJ247" s="438"/>
      <c r="AL247" s="437"/>
      <c r="AM247" s="438"/>
      <c r="AN247" s="438"/>
      <c r="AO247" s="439"/>
      <c r="AP247" s="440"/>
      <c r="AQ247" s="438"/>
    </row>
    <row r="248" spans="1:55" s="282" customFormat="1" ht="18.75" hidden="1" customHeight="1">
      <c r="A248" s="441" t="s">
        <v>384</v>
      </c>
      <c r="B248" s="1131" t="s">
        <v>385</v>
      </c>
      <c r="C248" s="1132"/>
      <c r="D248" s="398" t="s">
        <v>134</v>
      </c>
      <c r="E248" s="335"/>
      <c r="F248" s="335"/>
      <c r="G248" s="335"/>
      <c r="H248" s="297">
        <f t="shared" ref="H248:H252" si="73">E248+F248+G248</f>
        <v>0</v>
      </c>
      <c r="I248" s="335"/>
      <c r="J248" s="335"/>
      <c r="K248" s="335"/>
      <c r="L248" s="399">
        <f t="shared" ref="L248:L252" si="74">I248+J248+K248</f>
        <v>0</v>
      </c>
      <c r="M248" s="399">
        <f t="shared" ref="M248:M252" si="75">H248+L248</f>
        <v>0</v>
      </c>
      <c r="N248" s="335"/>
      <c r="O248" s="335"/>
      <c r="P248" s="335"/>
      <c r="Q248" s="297">
        <f t="shared" ref="Q248:Q252" si="76">N248+O248+P248</f>
        <v>0</v>
      </c>
      <c r="R248" s="297">
        <f t="shared" ref="R248:R252" si="77">M248+Q248</f>
        <v>0</v>
      </c>
      <c r="S248" s="335"/>
      <c r="T248" s="335"/>
      <c r="U248" s="335"/>
      <c r="V248" s="399">
        <f t="shared" ref="V248:V251" si="78">S248+T248+U248</f>
        <v>0</v>
      </c>
      <c r="W248" s="399">
        <f t="shared" ref="W248:W252" si="79">Q248+V248</f>
        <v>0</v>
      </c>
      <c r="X248" s="399">
        <f t="shared" ref="X248:X252" si="80">R248+V248</f>
        <v>0</v>
      </c>
      <c r="Y248" s="400"/>
      <c r="Z248" s="401"/>
      <c r="AA248" s="442"/>
      <c r="AB248" s="443"/>
      <c r="AE248" s="297"/>
      <c r="AF248" s="400"/>
      <c r="AG248" s="401"/>
      <c r="AI248" s="48">
        <f t="shared" ref="AI248:AI254" si="81">$X248-AE248</f>
        <v>0</v>
      </c>
      <c r="AJ248" s="399">
        <f t="shared" ref="AJ248:AJ254" si="82">IF(AE248=0,,$X248/AE248%)</f>
        <v>0</v>
      </c>
      <c r="AL248" s="297"/>
      <c r="AM248" s="400"/>
      <c r="AN248" s="401"/>
      <c r="AP248" s="52">
        <f t="shared" ref="AP248:AP254" si="83">$X248-AL248</f>
        <v>0</v>
      </c>
      <c r="AQ248" s="399">
        <f t="shared" ref="AQ248:AQ254" si="84">IF(AL248=0,,$X248/AL248%)</f>
        <v>0</v>
      </c>
      <c r="AR248" s="299"/>
      <c r="AS248" s="299"/>
      <c r="AT248" s="299"/>
      <c r="AU248" s="299"/>
      <c r="AV248" s="299"/>
      <c r="AW248" s="299"/>
      <c r="AX248" s="299"/>
      <c r="AY248" s="299"/>
      <c r="AZ248" s="299"/>
      <c r="BA248" s="299"/>
      <c r="BB248" s="299"/>
      <c r="BC248" s="299"/>
    </row>
    <row r="249" spans="1:55" s="282" customFormat="1" ht="27.75" customHeight="1">
      <c r="A249" s="441" t="s">
        <v>386</v>
      </c>
      <c r="B249" s="1131" t="s">
        <v>387</v>
      </c>
      <c r="C249" s="1132"/>
      <c r="D249" s="398" t="s">
        <v>134</v>
      </c>
      <c r="E249" s="335"/>
      <c r="F249" s="335"/>
      <c r="G249" s="335"/>
      <c r="H249" s="297">
        <f t="shared" si="73"/>
        <v>0</v>
      </c>
      <c r="I249" s="335"/>
      <c r="J249" s="335"/>
      <c r="K249" s="335"/>
      <c r="L249" s="399">
        <f t="shared" si="74"/>
        <v>0</v>
      </c>
      <c r="M249" s="399">
        <f t="shared" si="75"/>
        <v>0</v>
      </c>
      <c r="N249" s="335"/>
      <c r="O249" s="335"/>
      <c r="P249" s="335"/>
      <c r="Q249" s="297">
        <f t="shared" si="76"/>
        <v>0</v>
      </c>
      <c r="R249" s="297">
        <f t="shared" si="77"/>
        <v>0</v>
      </c>
      <c r="S249" s="335"/>
      <c r="T249" s="335"/>
      <c r="U249" s="335"/>
      <c r="V249" s="399">
        <f t="shared" si="78"/>
        <v>0</v>
      </c>
      <c r="W249" s="399">
        <f t="shared" si="79"/>
        <v>0</v>
      </c>
      <c r="X249" s="399">
        <f t="shared" si="80"/>
        <v>0</v>
      </c>
      <c r="Y249" s="400"/>
      <c r="Z249" s="401"/>
      <c r="AA249" s="442"/>
      <c r="AB249" s="443"/>
      <c r="AE249" s="297"/>
      <c r="AF249" s="400"/>
      <c r="AG249" s="401"/>
      <c r="AI249" s="48">
        <f t="shared" si="81"/>
        <v>0</v>
      </c>
      <c r="AJ249" s="399">
        <f t="shared" si="82"/>
        <v>0</v>
      </c>
      <c r="AL249" s="297"/>
      <c r="AM249" s="400"/>
      <c r="AN249" s="401"/>
      <c r="AP249" s="52">
        <f t="shared" si="83"/>
        <v>0</v>
      </c>
      <c r="AQ249" s="399">
        <f t="shared" si="84"/>
        <v>0</v>
      </c>
      <c r="AR249" s="299"/>
      <c r="AS249" s="299"/>
      <c r="AT249" s="299"/>
      <c r="AU249" s="299"/>
      <c r="AV249" s="299"/>
      <c r="AW249" s="299"/>
      <c r="AX249" s="299"/>
      <c r="AY249" s="299"/>
      <c r="AZ249" s="299"/>
      <c r="BA249" s="299"/>
      <c r="BB249" s="299"/>
      <c r="BC249" s="299"/>
    </row>
    <row r="250" spans="1:55" s="282" customFormat="1" ht="18" hidden="1" customHeight="1">
      <c r="A250" s="441" t="s">
        <v>388</v>
      </c>
      <c r="B250" s="1131" t="s">
        <v>389</v>
      </c>
      <c r="C250" s="1132"/>
      <c r="D250" s="398" t="s">
        <v>134</v>
      </c>
      <c r="E250" s="335"/>
      <c r="F250" s="335"/>
      <c r="G250" s="335"/>
      <c r="H250" s="297">
        <f t="shared" si="73"/>
        <v>0</v>
      </c>
      <c r="I250" s="335"/>
      <c r="J250" s="335"/>
      <c r="K250" s="335"/>
      <c r="L250" s="399">
        <f t="shared" si="74"/>
        <v>0</v>
      </c>
      <c r="M250" s="399">
        <f t="shared" si="75"/>
        <v>0</v>
      </c>
      <c r="N250" s="335"/>
      <c r="O250" s="335"/>
      <c r="P250" s="335"/>
      <c r="Q250" s="297">
        <f t="shared" si="76"/>
        <v>0</v>
      </c>
      <c r="R250" s="297">
        <f t="shared" si="77"/>
        <v>0</v>
      </c>
      <c r="S250" s="335"/>
      <c r="T250" s="335"/>
      <c r="U250" s="335"/>
      <c r="V250" s="399">
        <f t="shared" si="78"/>
        <v>0</v>
      </c>
      <c r="W250" s="399">
        <f t="shared" si="79"/>
        <v>0</v>
      </c>
      <c r="X250" s="399">
        <f t="shared" si="80"/>
        <v>0</v>
      </c>
      <c r="Y250" s="400"/>
      <c r="Z250" s="401"/>
      <c r="AA250" s="442"/>
      <c r="AB250" s="443"/>
      <c r="AE250" s="297"/>
      <c r="AF250" s="400"/>
      <c r="AG250" s="401"/>
      <c r="AI250" s="48">
        <f t="shared" si="81"/>
        <v>0</v>
      </c>
      <c r="AJ250" s="399">
        <f t="shared" si="82"/>
        <v>0</v>
      </c>
      <c r="AL250" s="297"/>
      <c r="AM250" s="400"/>
      <c r="AN250" s="401"/>
      <c r="AP250" s="52">
        <f t="shared" si="83"/>
        <v>0</v>
      </c>
      <c r="AQ250" s="399">
        <f t="shared" si="84"/>
        <v>0</v>
      </c>
      <c r="AR250" s="299"/>
      <c r="AS250" s="299"/>
      <c r="AT250" s="299"/>
      <c r="AU250" s="299"/>
      <c r="AV250" s="299"/>
      <c r="AW250" s="299"/>
      <c r="AX250" s="299"/>
      <c r="AY250" s="299"/>
      <c r="AZ250" s="299"/>
      <c r="BA250" s="299"/>
      <c r="BB250" s="299"/>
      <c r="BC250" s="299"/>
    </row>
    <row r="251" spans="1:55" s="282" customFormat="1" ht="18" hidden="1" customHeight="1">
      <c r="A251" s="441" t="s">
        <v>390</v>
      </c>
      <c r="B251" s="1131" t="s">
        <v>391</v>
      </c>
      <c r="C251" s="1132"/>
      <c r="D251" s="398" t="s">
        <v>134</v>
      </c>
      <c r="E251" s="335"/>
      <c r="F251" s="335"/>
      <c r="G251" s="335"/>
      <c r="H251" s="297">
        <f t="shared" si="73"/>
        <v>0</v>
      </c>
      <c r="I251" s="335"/>
      <c r="J251" s="335"/>
      <c r="K251" s="335"/>
      <c r="L251" s="399">
        <f t="shared" si="74"/>
        <v>0</v>
      </c>
      <c r="M251" s="399">
        <f t="shared" si="75"/>
        <v>0</v>
      </c>
      <c r="N251" s="335"/>
      <c r="O251" s="335"/>
      <c r="P251" s="335"/>
      <c r="Q251" s="297">
        <f t="shared" si="76"/>
        <v>0</v>
      </c>
      <c r="R251" s="297">
        <f t="shared" si="77"/>
        <v>0</v>
      </c>
      <c r="S251" s="335"/>
      <c r="T251" s="335"/>
      <c r="U251" s="335"/>
      <c r="V251" s="399">
        <f t="shared" si="78"/>
        <v>0</v>
      </c>
      <c r="W251" s="399">
        <f t="shared" si="79"/>
        <v>0</v>
      </c>
      <c r="X251" s="399">
        <f t="shared" si="80"/>
        <v>0</v>
      </c>
      <c r="Y251" s="400"/>
      <c r="Z251" s="401"/>
      <c r="AA251" s="442"/>
      <c r="AB251" s="443"/>
      <c r="AE251" s="297"/>
      <c r="AF251" s="400"/>
      <c r="AG251" s="401"/>
      <c r="AI251" s="48">
        <f t="shared" si="81"/>
        <v>0</v>
      </c>
      <c r="AJ251" s="399">
        <f t="shared" si="82"/>
        <v>0</v>
      </c>
      <c r="AL251" s="297"/>
      <c r="AM251" s="400"/>
      <c r="AN251" s="401"/>
      <c r="AP251" s="52">
        <f t="shared" si="83"/>
        <v>0</v>
      </c>
      <c r="AQ251" s="399">
        <f t="shared" si="84"/>
        <v>0</v>
      </c>
      <c r="AR251" s="299"/>
      <c r="AS251" s="299"/>
      <c r="AT251" s="299"/>
      <c r="AU251" s="299"/>
      <c r="AV251" s="299"/>
      <c r="AW251" s="299"/>
      <c r="AX251" s="299"/>
      <c r="AY251" s="299"/>
      <c r="AZ251" s="299"/>
      <c r="BA251" s="299"/>
      <c r="BB251" s="299"/>
      <c r="BC251" s="299"/>
    </row>
    <row r="252" spans="1:55" ht="31.5" customHeight="1">
      <c r="A252" s="402"/>
      <c r="B252" s="1117" t="s">
        <v>392</v>
      </c>
      <c r="C252" s="1118"/>
      <c r="D252" s="403" t="s">
        <v>134</v>
      </c>
      <c r="E252" s="405">
        <f>E243+E248+E249+E250+E251</f>
        <v>124.67956950972156</v>
      </c>
      <c r="F252" s="405">
        <f>F243+F248+F249+F250+F251</f>
        <v>141.57468648122415</v>
      </c>
      <c r="G252" s="405">
        <f>G243+G248+G249+G250+G251</f>
        <v>139.09229788934371</v>
      </c>
      <c r="H252" s="406">
        <f t="shared" si="73"/>
        <v>405.34655388028943</v>
      </c>
      <c r="I252" s="405">
        <f>I243+I248+I249+I250+I251</f>
        <v>120.61563122267704</v>
      </c>
      <c r="J252" s="405">
        <f>J243+J248+J249+J250+J251</f>
        <v>120.61563122267704</v>
      </c>
      <c r="K252" s="405">
        <f>K243+K248+K249+K250+K251</f>
        <v>121.61563122267704</v>
      </c>
      <c r="L252" s="406">
        <f t="shared" si="74"/>
        <v>362.8468936680311</v>
      </c>
      <c r="M252" s="406">
        <f t="shared" si="75"/>
        <v>768.19344754832059</v>
      </c>
      <c r="N252" s="405">
        <f>N243+N248+N249+N250+N251</f>
        <v>120.61563122267704</v>
      </c>
      <c r="O252" s="405">
        <f>O243+O248+O249+O250+O251</f>
        <v>120.61563122267704</v>
      </c>
      <c r="P252" s="405">
        <f>P243+P248+P249+P250+P251</f>
        <v>121.61563122267704</v>
      </c>
      <c r="Q252" s="406">
        <f t="shared" si="76"/>
        <v>362.8468936680311</v>
      </c>
      <c r="R252" s="406">
        <f t="shared" si="77"/>
        <v>1131.0403412163516</v>
      </c>
      <c r="S252" s="405">
        <f>S243+S248+S249+S250+S251</f>
        <v>120.61563122267704</v>
      </c>
      <c r="T252" s="405">
        <f>T243+T248+T249+T250+T251</f>
        <v>120.61563122267704</v>
      </c>
      <c r="U252" s="405">
        <f>U243+U248+U249+U250+U251</f>
        <v>113.72728592677502</v>
      </c>
      <c r="V252" s="406">
        <f>S252+T252+U252</f>
        <v>354.95854837212909</v>
      </c>
      <c r="W252" s="406">
        <f t="shared" si="79"/>
        <v>717.80544204016019</v>
      </c>
      <c r="X252" s="406">
        <f t="shared" si="80"/>
        <v>1485.9988895884808</v>
      </c>
      <c r="Y252" s="444"/>
      <c r="Z252" s="409"/>
      <c r="AE252" s="410">
        <f>AE243+AE248+AE249+AE250+AE251</f>
        <v>0</v>
      </c>
      <c r="AF252" s="445"/>
      <c r="AG252" s="412"/>
      <c r="AI252" s="413">
        <f t="shared" si="81"/>
        <v>1485.9988895884808</v>
      </c>
      <c r="AJ252" s="413">
        <f t="shared" si="82"/>
        <v>0</v>
      </c>
      <c r="AL252" s="413"/>
      <c r="AM252" s="445"/>
      <c r="AN252" s="412"/>
      <c r="AP252" s="410">
        <f t="shared" si="83"/>
        <v>1485.9988895884808</v>
      </c>
      <c r="AQ252" s="413">
        <f t="shared" si="84"/>
        <v>0</v>
      </c>
      <c r="AR252" s="157"/>
      <c r="AS252" s="157"/>
      <c r="AT252" s="157"/>
      <c r="AU252" s="157"/>
      <c r="AV252" s="157"/>
      <c r="AW252" s="157"/>
      <c r="AX252" s="157"/>
      <c r="AY252" s="157"/>
      <c r="AZ252" s="157"/>
      <c r="BA252" s="157"/>
      <c r="BB252" s="157"/>
      <c r="BC252" s="157"/>
    </row>
    <row r="253" spans="1:55" ht="35.25" hidden="1" customHeight="1">
      <c r="A253" s="446"/>
      <c r="B253" s="1133"/>
      <c r="C253" s="1134"/>
      <c r="D253" s="447"/>
      <c r="E253" s="448"/>
      <c r="F253" s="448"/>
      <c r="G253" s="448"/>
      <c r="H253" s="449"/>
      <c r="I253" s="448"/>
      <c r="J253" s="448"/>
      <c r="K253" s="448"/>
      <c r="L253" s="449"/>
      <c r="M253" s="449"/>
      <c r="N253" s="448"/>
      <c r="O253" s="448"/>
      <c r="P253" s="448"/>
      <c r="Q253" s="449"/>
      <c r="R253" s="449"/>
      <c r="S253" s="448"/>
      <c r="T253" s="448"/>
      <c r="U253" s="448"/>
      <c r="V253" s="449"/>
      <c r="W253" s="449"/>
      <c r="X253" s="449"/>
      <c r="Y253" s="450"/>
      <c r="Z253" s="61"/>
      <c r="AE253" s="451"/>
      <c r="AF253" s="452"/>
      <c r="AG253" s="64"/>
      <c r="AI253" s="453"/>
      <c r="AJ253" s="453"/>
      <c r="AL253" s="453"/>
      <c r="AM253" s="452"/>
      <c r="AN253" s="64"/>
      <c r="AP253" s="451"/>
      <c r="AQ253" s="453"/>
      <c r="AR253" s="157"/>
      <c r="AS253" s="157"/>
      <c r="AT253" s="157"/>
      <c r="AU253" s="157"/>
      <c r="AV253" s="157"/>
      <c r="AW253" s="157"/>
      <c r="AX253" s="157"/>
      <c r="AY253" s="157"/>
      <c r="AZ253" s="157"/>
      <c r="BA253" s="157"/>
      <c r="BB253" s="157"/>
      <c r="BC253" s="157"/>
    </row>
    <row r="254" spans="1:55" ht="30.75" customHeight="1">
      <c r="A254" s="415" t="s">
        <v>393</v>
      </c>
      <c r="B254" s="1119" t="s">
        <v>394</v>
      </c>
      <c r="C254" s="1120"/>
      <c r="D254" s="416" t="s">
        <v>383</v>
      </c>
      <c r="E254" s="417">
        <f>IF(E19=0,,E252/E19*1000)</f>
        <v>9.1096552237653796</v>
      </c>
      <c r="F254" s="417">
        <f t="shared" ref="F254:G254" si="85">IF(F19=0,,F252/F19*1000)</f>
        <v>10.344089150516908</v>
      </c>
      <c r="G254" s="417">
        <f t="shared" si="85"/>
        <v>10.162714573331861</v>
      </c>
      <c r="H254" s="418">
        <f>IF(H19=0,,H252/H19/3*1000)</f>
        <v>9.872152982538049</v>
      </c>
      <c r="I254" s="417">
        <f t="shared" ref="I254:K254" si="86">IF(I19=0,,I252/I19*1000)</f>
        <v>8.8127254477706938</v>
      </c>
      <c r="J254" s="417">
        <f t="shared" si="86"/>
        <v>8.8127254477706938</v>
      </c>
      <c r="K254" s="417">
        <f t="shared" si="86"/>
        <v>8.8857899864083194</v>
      </c>
      <c r="L254" s="418">
        <f>IF(L19=0,,L252/L19/3*1000)</f>
        <v>8.8370802939832362</v>
      </c>
      <c r="M254" s="418">
        <f>IF(M19=0,,M252/M19/6*1000)</f>
        <v>9.3546166382606444</v>
      </c>
      <c r="N254" s="417">
        <f t="shared" ref="N254:P254" si="87">IF(N19=0,,N252/N19*1000)</f>
        <v>8.8127254477706938</v>
      </c>
      <c r="O254" s="417">
        <f t="shared" si="87"/>
        <v>8.8127254477706938</v>
      </c>
      <c r="P254" s="417">
        <f t="shared" si="87"/>
        <v>8.8857899864083194</v>
      </c>
      <c r="Q254" s="418">
        <f>IF(Q19=0,,Q252/Q19/3*1000)</f>
        <v>8.8370802939832362</v>
      </c>
      <c r="R254" s="418">
        <f>IF(R19=0,,R252/R19/9*1000)</f>
        <v>9.1821045235015077</v>
      </c>
      <c r="S254" s="417">
        <f t="shared" ref="S254:U254" si="88">IF(S19=0,,S252/S19*1000)</f>
        <v>8.8127254477706938</v>
      </c>
      <c r="T254" s="417">
        <f t="shared" si="88"/>
        <v>8.8127254477706938</v>
      </c>
      <c r="U254" s="417">
        <f t="shared" si="88"/>
        <v>8.3094316767489662</v>
      </c>
      <c r="V254" s="418">
        <f>IF(V19=0,,V252/V19/3*1000)</f>
        <v>8.6449608574301191</v>
      </c>
      <c r="W254" s="418">
        <f>IF(W19=0,,W252/W19/6*1000)</f>
        <v>8.7410205757066777</v>
      </c>
      <c r="X254" s="418">
        <f>IF(X19=0,,X252/X19/12*1000)</f>
        <v>9.047818606983661</v>
      </c>
      <c r="Y254" s="419"/>
      <c r="Z254" s="420"/>
      <c r="AE254" s="418">
        <f>IF(AE19=0,,AE253/AE19)</f>
        <v>0</v>
      </c>
      <c r="AF254" s="419"/>
      <c r="AG254" s="420"/>
      <c r="AI254" s="48">
        <f t="shared" si="81"/>
        <v>9.047818606983661</v>
      </c>
      <c r="AJ254" s="421">
        <f t="shared" si="82"/>
        <v>0</v>
      </c>
      <c r="AL254" s="418"/>
      <c r="AM254" s="419"/>
      <c r="AN254" s="420"/>
      <c r="AP254" s="52">
        <f t="shared" si="83"/>
        <v>9.047818606983661</v>
      </c>
      <c r="AQ254" s="421">
        <f t="shared" si="84"/>
        <v>0</v>
      </c>
      <c r="AR254" s="157"/>
      <c r="AS254" s="157"/>
      <c r="AT254" s="157"/>
      <c r="AU254" s="157"/>
      <c r="AV254" s="157"/>
      <c r="AW254" s="157"/>
      <c r="AX254" s="157"/>
      <c r="AY254" s="157"/>
      <c r="AZ254" s="157"/>
      <c r="BA254" s="157"/>
      <c r="BB254" s="157"/>
      <c r="BC254" s="157"/>
    </row>
    <row r="255" spans="1:55" ht="36.75" hidden="1" customHeight="1">
      <c r="A255" s="415"/>
      <c r="B255" s="1119"/>
      <c r="C255" s="1120"/>
      <c r="D255" s="422"/>
      <c r="E255" s="417"/>
      <c r="F255" s="417"/>
      <c r="G255" s="417"/>
      <c r="H255" s="418"/>
      <c r="I255" s="417"/>
      <c r="J255" s="417"/>
      <c r="K255" s="417"/>
      <c r="L255" s="418"/>
      <c r="M255" s="418"/>
      <c r="N255" s="417"/>
      <c r="O255" s="417"/>
      <c r="P255" s="417"/>
      <c r="Q255" s="418"/>
      <c r="R255" s="418"/>
      <c r="S255" s="417"/>
      <c r="T255" s="417"/>
      <c r="U255" s="417"/>
      <c r="V255" s="418"/>
      <c r="W255" s="418"/>
      <c r="X255" s="418"/>
      <c r="Y255" s="419"/>
      <c r="Z255" s="420"/>
      <c r="AE255" s="418"/>
      <c r="AF255" s="419"/>
      <c r="AG255" s="420"/>
      <c r="AI255" s="48"/>
      <c r="AJ255" s="421"/>
      <c r="AL255" s="418"/>
      <c r="AM255" s="419"/>
      <c r="AN255" s="420"/>
      <c r="AP255" s="52"/>
      <c r="AQ255" s="421"/>
      <c r="AR255" s="157"/>
      <c r="AS255" s="157"/>
      <c r="AT255" s="157"/>
      <c r="AU255" s="157"/>
      <c r="AV255" s="157"/>
      <c r="AW255" s="157"/>
      <c r="AX255" s="157"/>
      <c r="AY255" s="157"/>
      <c r="AZ255" s="157"/>
      <c r="BA255" s="157"/>
      <c r="BB255" s="157"/>
      <c r="BC255" s="157"/>
    </row>
    <row r="256" spans="1:55" ht="18" customHeight="1">
      <c r="A256" s="432"/>
      <c r="B256" s="433"/>
      <c r="C256" s="433"/>
      <c r="D256" s="432"/>
      <c r="E256" s="434"/>
      <c r="F256" s="434"/>
      <c r="G256" s="434"/>
      <c r="H256" s="434"/>
      <c r="I256" s="434"/>
      <c r="J256" s="434"/>
      <c r="K256" s="434"/>
      <c r="L256" s="434"/>
      <c r="M256" s="434"/>
      <c r="N256" s="434"/>
      <c r="O256" s="434"/>
      <c r="P256" s="434"/>
      <c r="Q256" s="434"/>
      <c r="R256" s="434"/>
      <c r="S256" s="434"/>
      <c r="T256" s="434"/>
      <c r="U256" s="434"/>
      <c r="V256" s="434"/>
      <c r="W256" s="434"/>
      <c r="X256" s="434"/>
      <c r="Y256" s="435"/>
      <c r="Z256" s="435"/>
      <c r="AE256" s="434"/>
      <c r="AF256" s="434"/>
      <c r="AG256" s="434"/>
      <c r="AH256" s="455"/>
      <c r="AI256" s="434"/>
      <c r="AJ256" s="434"/>
      <c r="AL256" s="454"/>
      <c r="AM256" s="434"/>
      <c r="AN256" s="434"/>
      <c r="AO256" s="455"/>
      <c r="AP256" s="498"/>
      <c r="AQ256" s="434"/>
      <c r="AR256" s="157"/>
      <c r="AS256" s="157"/>
      <c r="AT256" s="157"/>
      <c r="AU256" s="157"/>
      <c r="AV256" s="157"/>
      <c r="AW256" s="157"/>
      <c r="AX256" s="157"/>
      <c r="AY256" s="157"/>
      <c r="AZ256" s="157"/>
      <c r="BA256" s="157"/>
      <c r="BB256" s="157"/>
      <c r="BC256" s="157"/>
    </row>
    <row r="257" spans="1:55" s="282" customFormat="1" ht="27" customHeight="1">
      <c r="A257" s="456" t="s">
        <v>395</v>
      </c>
      <c r="B257" s="1129" t="s">
        <v>396</v>
      </c>
      <c r="C257" s="1130"/>
      <c r="D257" s="457" t="s">
        <v>134</v>
      </c>
      <c r="E257" s="458">
        <f>E96+E99+E102+E103+E112+E116+E120+E121+E124</f>
        <v>121.17956950972156</v>
      </c>
      <c r="F257" s="458">
        <f t="shared" ref="F257:G257" si="89">F96+F99+F102+F103+F112+F116+F120+F121+F124</f>
        <v>138.07468648122415</v>
      </c>
      <c r="G257" s="458">
        <f t="shared" si="89"/>
        <v>108.37729788934371</v>
      </c>
      <c r="H257" s="459">
        <f>E257+F257+G257</f>
        <v>367.6315538802894</v>
      </c>
      <c r="I257" s="458">
        <f>I96+I99+I102+I103+I112+I116+I120+I121+I124</f>
        <v>108.37729788934371</v>
      </c>
      <c r="J257" s="458">
        <f t="shared" ref="J257:K257" si="90">J96+J99+J102+J103+J112+J116+J120+J121+J124</f>
        <v>108.37729788934371</v>
      </c>
      <c r="K257" s="458">
        <f t="shared" si="90"/>
        <v>108.37729788934371</v>
      </c>
      <c r="L257" s="459">
        <f>I257+J257+K257</f>
        <v>325.13189366803113</v>
      </c>
      <c r="M257" s="459">
        <f>H257+L257</f>
        <v>692.76344754832053</v>
      </c>
      <c r="N257" s="458">
        <f>N96+N99+N102+N103+N112+N116+N120+N121+N124</f>
        <v>108.37729788934371</v>
      </c>
      <c r="O257" s="458">
        <f t="shared" ref="O257:P257" si="91">O96+O99+O102+O103+O112+O116+O120+O121+O124</f>
        <v>108.37729788934371</v>
      </c>
      <c r="P257" s="458">
        <f t="shared" si="91"/>
        <v>108.37729788934371</v>
      </c>
      <c r="Q257" s="459">
        <f>N257+O257+P257</f>
        <v>325.13189366803113</v>
      </c>
      <c r="R257" s="459">
        <f>M257+Q257</f>
        <v>1017.8953412163517</v>
      </c>
      <c r="S257" s="458">
        <f>S96+S99+S102+S103+S112+S116+S120+S121+S124</f>
        <v>108.37729788934371</v>
      </c>
      <c r="T257" s="458">
        <f t="shared" ref="T257:U257" si="92">T96+T99+T102+T103+T112+T116+T120+T121+T124</f>
        <v>108.37729788934371</v>
      </c>
      <c r="U257" s="458">
        <f t="shared" si="92"/>
        <v>100.4889525934417</v>
      </c>
      <c r="V257" s="459">
        <f>S257+T257+U257</f>
        <v>317.24354837212911</v>
      </c>
      <c r="W257" s="459">
        <f>Q257+V257</f>
        <v>642.37544204016024</v>
      </c>
      <c r="X257" s="459">
        <f>R257+V257</f>
        <v>1335.1388895884807</v>
      </c>
      <c r="Y257" s="460"/>
      <c r="Z257" s="461"/>
      <c r="AA257" s="272"/>
      <c r="AE257" s="459">
        <f>AE65+AE71+AE96+AE99+AE102+AE103+AE112+AE116+AE120+AE121+AE124+AE178</f>
        <v>0</v>
      </c>
      <c r="AF257" s="462"/>
      <c r="AG257" s="463"/>
      <c r="AI257" s="464">
        <f>$X257-AE257</f>
        <v>1335.1388895884807</v>
      </c>
      <c r="AJ257" s="465"/>
      <c r="AL257" s="459"/>
      <c r="AM257" s="462"/>
      <c r="AN257" s="463"/>
      <c r="AP257" s="459">
        <f>$X257-AL257</f>
        <v>1335.1388895884807</v>
      </c>
      <c r="AQ257" s="465"/>
      <c r="AR257" s="299"/>
      <c r="AS257" s="299"/>
      <c r="AT257" s="299"/>
      <c r="AU257" s="299"/>
      <c r="AV257" s="299"/>
      <c r="AW257" s="299"/>
      <c r="AX257" s="299"/>
      <c r="AY257" s="299"/>
      <c r="AZ257" s="299"/>
      <c r="BA257" s="299"/>
      <c r="BB257" s="299"/>
      <c r="BC257" s="299"/>
    </row>
    <row r="258" spans="1:55" s="503" customFormat="1" ht="16.5" customHeight="1">
      <c r="A258" s="499"/>
      <c r="B258" s="500"/>
      <c r="C258" s="500"/>
      <c r="D258" s="501"/>
      <c r="E258" s="502"/>
      <c r="G258" s="502"/>
      <c r="H258" s="502"/>
      <c r="I258" s="502"/>
      <c r="J258" s="502"/>
      <c r="K258" s="502"/>
      <c r="L258" s="502"/>
      <c r="M258" s="502"/>
      <c r="N258" s="502"/>
      <c r="O258" s="502"/>
      <c r="P258" s="504"/>
      <c r="Q258" s="502"/>
      <c r="R258" s="502"/>
      <c r="S258" s="502"/>
      <c r="T258" s="502"/>
      <c r="U258" s="502"/>
      <c r="V258" s="502"/>
      <c r="W258" s="502"/>
      <c r="X258" s="502"/>
      <c r="Y258" s="502"/>
      <c r="Z258" s="502"/>
      <c r="AA258" s="4"/>
      <c r="AE258" s="502"/>
      <c r="AF258" s="502"/>
      <c r="AG258" s="502"/>
      <c r="AH258" s="466"/>
      <c r="AI258" s="502"/>
      <c r="AJ258" s="502"/>
      <c r="AL258" s="502"/>
      <c r="AM258" s="502"/>
      <c r="AN258" s="502"/>
      <c r="AO258" s="466"/>
      <c r="AP258" s="502"/>
      <c r="AQ258" s="502"/>
      <c r="AR258" s="505"/>
      <c r="AS258" s="505"/>
      <c r="AT258" s="505"/>
      <c r="AU258" s="505"/>
      <c r="AV258" s="505"/>
      <c r="AW258" s="505"/>
      <c r="AX258" s="505"/>
      <c r="AY258" s="505"/>
      <c r="AZ258" s="505"/>
      <c r="BA258" s="505"/>
      <c r="BB258" s="505"/>
      <c r="BC258" s="505"/>
    </row>
  </sheetData>
  <mergeCells count="247">
    <mergeCell ref="B254:C254"/>
    <mergeCell ref="B255:C255"/>
    <mergeCell ref="B257:C257"/>
    <mergeCell ref="B248:C248"/>
    <mergeCell ref="B249:C249"/>
    <mergeCell ref="B250:C250"/>
    <mergeCell ref="B251:C251"/>
    <mergeCell ref="B252:C252"/>
    <mergeCell ref="B253:C253"/>
    <mergeCell ref="B241:C241"/>
    <mergeCell ref="B242:C242"/>
    <mergeCell ref="B243:C243"/>
    <mergeCell ref="B244:C244"/>
    <mergeCell ref="B245:C245"/>
    <mergeCell ref="B246:C246"/>
    <mergeCell ref="B235:C235"/>
    <mergeCell ref="B236:C236"/>
    <mergeCell ref="B237:C237"/>
    <mergeCell ref="B238:C238"/>
    <mergeCell ref="A239:C239"/>
    <mergeCell ref="A240:C240"/>
    <mergeCell ref="B229:C229"/>
    <mergeCell ref="B230:C230"/>
    <mergeCell ref="B231:C231"/>
    <mergeCell ref="B232:C232"/>
    <mergeCell ref="B233:C233"/>
    <mergeCell ref="B234:C234"/>
    <mergeCell ref="B223:C223"/>
    <mergeCell ref="B224:C224"/>
    <mergeCell ref="B225:C225"/>
    <mergeCell ref="B226:C226"/>
    <mergeCell ref="B227:C227"/>
    <mergeCell ref="B228:C228"/>
    <mergeCell ref="B217:C217"/>
    <mergeCell ref="B218:C218"/>
    <mergeCell ref="B219:C219"/>
    <mergeCell ref="B220:C220"/>
    <mergeCell ref="B221:C221"/>
    <mergeCell ref="B222:C222"/>
    <mergeCell ref="B211:C211"/>
    <mergeCell ref="B212:C212"/>
    <mergeCell ref="B213:C213"/>
    <mergeCell ref="B214:C214"/>
    <mergeCell ref="B215:C215"/>
    <mergeCell ref="B216:C216"/>
    <mergeCell ref="B205:C205"/>
    <mergeCell ref="B206:C206"/>
    <mergeCell ref="B207:C207"/>
    <mergeCell ref="B208:C208"/>
    <mergeCell ref="B209:C209"/>
    <mergeCell ref="B210:C210"/>
    <mergeCell ref="B199:C199"/>
    <mergeCell ref="B200:C200"/>
    <mergeCell ref="B201:C201"/>
    <mergeCell ref="B202:C202"/>
    <mergeCell ref="B203:C203"/>
    <mergeCell ref="B204:C204"/>
    <mergeCell ref="B193:C193"/>
    <mergeCell ref="B194:C194"/>
    <mergeCell ref="B195:C195"/>
    <mergeCell ref="B196:C196"/>
    <mergeCell ref="B197:C197"/>
    <mergeCell ref="B198:C198"/>
    <mergeCell ref="B187:C187"/>
    <mergeCell ref="B188:C188"/>
    <mergeCell ref="B189:C189"/>
    <mergeCell ref="B190:C190"/>
    <mergeCell ref="B191:C191"/>
    <mergeCell ref="B192:C192"/>
    <mergeCell ref="B180:C180"/>
    <mergeCell ref="B182:C182"/>
    <mergeCell ref="B183:C183"/>
    <mergeCell ref="B184:C184"/>
    <mergeCell ref="B185:C185"/>
    <mergeCell ref="B186:C186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0:B63"/>
    <mergeCell ref="B65:C65"/>
    <mergeCell ref="B66:C66"/>
    <mergeCell ref="B67:C67"/>
    <mergeCell ref="B68:C68"/>
    <mergeCell ref="B71:C71"/>
    <mergeCell ref="B34:B37"/>
    <mergeCell ref="B38:B41"/>
    <mergeCell ref="B42:B45"/>
    <mergeCell ref="B46:B51"/>
    <mergeCell ref="B52:B55"/>
    <mergeCell ref="B56:B59"/>
    <mergeCell ref="B22:C22"/>
    <mergeCell ref="B23:C23"/>
    <mergeCell ref="B24:C24"/>
    <mergeCell ref="B25:C25"/>
    <mergeCell ref="B26:B29"/>
    <mergeCell ref="B30:B33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9:C9"/>
    <mergeCell ref="AM5:AM7"/>
    <mergeCell ref="AN5:AN7"/>
    <mergeCell ref="AP5:AQ7"/>
    <mergeCell ref="E6:E7"/>
    <mergeCell ref="F6:F7"/>
    <mergeCell ref="G6:G7"/>
    <mergeCell ref="I6:I7"/>
    <mergeCell ref="J6:J7"/>
    <mergeCell ref="K6:K7"/>
    <mergeCell ref="N6:N7"/>
    <mergeCell ref="Z5:Z7"/>
    <mergeCell ref="AE5:AE7"/>
    <mergeCell ref="AF5:AF7"/>
    <mergeCell ref="AG5:AG7"/>
    <mergeCell ref="AI5:AJ7"/>
    <mergeCell ref="AL5:AL7"/>
    <mergeCell ref="Q5:Q7"/>
    <mergeCell ref="R5:R7"/>
    <mergeCell ref="V5:V7"/>
    <mergeCell ref="W5:W7"/>
    <mergeCell ref="X5:X7"/>
    <mergeCell ref="Y5:Y7"/>
    <mergeCell ref="A5:A7"/>
    <mergeCell ref="B5:C7"/>
    <mergeCell ref="D5:D7"/>
    <mergeCell ref="H5:H7"/>
    <mergeCell ref="L5:L7"/>
    <mergeCell ref="M5:M7"/>
    <mergeCell ref="O6:O7"/>
    <mergeCell ref="P6:P7"/>
    <mergeCell ref="S6:S7"/>
    <mergeCell ref="T6:T7"/>
    <mergeCell ref="U6:U7"/>
  </mergeCells>
  <pageMargins left="0.6692913385826772" right="0" top="0.11811023622047245" bottom="0" header="0" footer="0"/>
  <pageSetup paperSize="9" scale="49" fitToWidth="2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E361"/>
  <sheetViews>
    <sheetView topLeftCell="A4" zoomScale="50" workbookViewId="0">
      <pane xSplit="3" ySplit="7" topLeftCell="D11" activePane="bottomRight" state="frozen"/>
      <selection activeCell="W377" sqref="W377"/>
      <selection pane="topRight" activeCell="W377" sqref="W377"/>
      <selection pane="bottomLeft" activeCell="W377" sqref="W377"/>
      <selection pane="bottomRight" activeCell="B342" sqref="B342"/>
    </sheetView>
  </sheetViews>
  <sheetFormatPr defaultRowHeight="12.75" outlineLevelRow="1"/>
  <cols>
    <col min="1" max="1" width="7.5703125" customWidth="1"/>
    <col min="2" max="2" width="63" customWidth="1"/>
    <col min="3" max="3" width="15.85546875" customWidth="1"/>
    <col min="4" max="4" width="2.140625" customWidth="1"/>
    <col min="5" max="24" width="17.42578125" customWidth="1"/>
    <col min="25" max="25" width="20" customWidth="1"/>
    <col min="26" max="26" width="20.28515625" customWidth="1"/>
    <col min="27" max="27" width="26.85546875" hidden="1" customWidth="1" collapsed="1"/>
    <col min="28" max="28" width="3.140625" hidden="1" customWidth="1"/>
    <col min="29" max="29" width="26.85546875" hidden="1" customWidth="1" collapsed="1"/>
    <col min="30" max="30" width="0" hidden="1" customWidth="1"/>
  </cols>
  <sheetData>
    <row r="1" spans="1:29" ht="22.5" customHeight="1">
      <c r="A1" s="506"/>
      <c r="B1" s="507"/>
      <c r="C1" s="508"/>
      <c r="D1" s="509"/>
      <c r="E1" s="510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2"/>
      <c r="Z1" s="511"/>
      <c r="AA1" s="511"/>
      <c r="AB1" s="511"/>
      <c r="AC1" s="511"/>
    </row>
    <row r="2" spans="1:29" ht="10.5" customHeight="1">
      <c r="A2" s="506"/>
      <c r="B2" s="513"/>
      <c r="C2" s="514"/>
      <c r="D2" s="509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5"/>
      <c r="U2" s="515"/>
      <c r="V2" s="515"/>
      <c r="W2" s="515"/>
      <c r="X2" s="515"/>
      <c r="Y2" s="515"/>
      <c r="Z2" s="511"/>
      <c r="AA2" s="515"/>
      <c r="AB2" s="511"/>
      <c r="AC2" s="515"/>
    </row>
    <row r="3" spans="1:29" ht="6" customHeight="1">
      <c r="A3" s="506"/>
      <c r="B3" s="513"/>
      <c r="C3" s="514"/>
      <c r="D3" s="509"/>
      <c r="E3" s="511"/>
      <c r="F3" s="511"/>
      <c r="G3" s="516"/>
      <c r="H3" s="511"/>
      <c r="I3" s="516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5"/>
      <c r="U3" s="515"/>
      <c r="V3" s="515"/>
      <c r="W3" s="515"/>
      <c r="X3" s="515"/>
      <c r="Y3" s="515"/>
      <c r="Z3" s="511"/>
      <c r="AA3" s="515"/>
      <c r="AB3" s="511"/>
      <c r="AC3" s="515"/>
    </row>
    <row r="4" spans="1:29" ht="7.5" customHeight="1">
      <c r="A4" s="506"/>
      <c r="B4" s="517"/>
      <c r="C4" s="514"/>
      <c r="D4" s="509"/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511"/>
      <c r="P4" s="511"/>
      <c r="Q4" s="511"/>
      <c r="R4" s="511"/>
      <c r="S4" s="515"/>
      <c r="T4" s="515"/>
      <c r="U4" s="515"/>
      <c r="V4" s="515"/>
      <c r="W4" s="515"/>
      <c r="X4" s="515"/>
      <c r="Y4" s="515"/>
      <c r="Z4" s="511"/>
      <c r="AA4" s="515"/>
      <c r="AB4" s="511"/>
      <c r="AC4" s="515"/>
    </row>
    <row r="5" spans="1:29" ht="19.5" customHeight="1">
      <c r="A5" s="518" t="s">
        <v>509</v>
      </c>
      <c r="B5" s="507"/>
      <c r="C5" s="514"/>
      <c r="D5" s="509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9"/>
      <c r="T5" s="519"/>
      <c r="U5" s="520"/>
      <c r="V5" s="515"/>
      <c r="W5" s="515"/>
      <c r="X5" s="519"/>
      <c r="Y5" s="519"/>
      <c r="Z5" s="511"/>
      <c r="AA5" s="519"/>
      <c r="AB5" s="511"/>
      <c r="AC5" s="519"/>
    </row>
    <row r="6" spans="1:29" ht="20.25" customHeight="1">
      <c r="A6" s="518" t="s">
        <v>398</v>
      </c>
      <c r="B6" s="521"/>
      <c r="C6" s="521"/>
      <c r="D6" s="522"/>
      <c r="E6" s="521"/>
      <c r="F6" s="521"/>
      <c r="G6" s="521"/>
      <c r="H6" s="521"/>
      <c r="I6" s="521"/>
      <c r="J6" s="521"/>
      <c r="K6" s="521"/>
      <c r="L6" s="521"/>
      <c r="M6" s="521"/>
      <c r="N6" s="521"/>
      <c r="O6" s="521"/>
      <c r="P6" s="521"/>
      <c r="Q6" s="521"/>
      <c r="R6" s="521"/>
      <c r="S6" s="521"/>
      <c r="T6" s="523"/>
      <c r="U6" s="524"/>
      <c r="V6" s="523"/>
      <c r="W6" s="519"/>
      <c r="X6" s="521"/>
      <c r="Y6" s="525"/>
      <c r="Z6" s="511"/>
      <c r="AA6" s="521"/>
      <c r="AB6" s="511"/>
      <c r="AC6" s="521"/>
    </row>
    <row r="7" spans="1:29" s="516" customFormat="1" ht="18.75" customHeight="1" thickBot="1">
      <c r="A7" s="526"/>
      <c r="B7" s="521"/>
      <c r="C7" s="973">
        <f>[2]лаз!$D$8</f>
        <v>9.32</v>
      </c>
      <c r="D7" s="522"/>
      <c r="E7" s="521"/>
      <c r="F7" s="521"/>
      <c r="G7" s="521"/>
      <c r="H7" s="521"/>
      <c r="I7" s="521"/>
      <c r="J7" s="521"/>
      <c r="K7" s="521"/>
      <c r="L7" s="521"/>
      <c r="M7" s="521"/>
      <c r="N7" s="521"/>
      <c r="O7" s="521"/>
      <c r="P7" s="521"/>
      <c r="Q7" s="521"/>
      <c r="R7" s="521"/>
      <c r="S7" s="521"/>
      <c r="T7" s="521"/>
      <c r="U7" s="521"/>
      <c r="V7" s="527"/>
      <c r="W7" s="521"/>
      <c r="X7" s="521"/>
      <c r="Y7" s="525"/>
      <c r="AA7" s="528"/>
      <c r="AC7" s="528"/>
    </row>
    <row r="8" spans="1:29" ht="11.25" customHeight="1">
      <c r="A8" s="1137" t="s">
        <v>399</v>
      </c>
      <c r="B8" s="1139" t="s">
        <v>400</v>
      </c>
      <c r="C8" s="1139" t="s">
        <v>401</v>
      </c>
      <c r="D8" s="509"/>
      <c r="E8" s="1141" t="s">
        <v>16</v>
      </c>
      <c r="F8" s="1143" t="s">
        <v>17</v>
      </c>
      <c r="G8" s="1135" t="s">
        <v>510</v>
      </c>
      <c r="H8" s="1139" t="s">
        <v>402</v>
      </c>
      <c r="I8" s="1141" t="s">
        <v>19</v>
      </c>
      <c r="J8" s="1143" t="s">
        <v>20</v>
      </c>
      <c r="K8" s="1135" t="s">
        <v>21</v>
      </c>
      <c r="L8" s="1139" t="s">
        <v>403</v>
      </c>
      <c r="M8" s="1139" t="s">
        <v>404</v>
      </c>
      <c r="N8" s="1141" t="s">
        <v>22</v>
      </c>
      <c r="O8" s="1143" t="s">
        <v>23</v>
      </c>
      <c r="P8" s="1135" t="s">
        <v>24</v>
      </c>
      <c r="Q8" s="1139" t="s">
        <v>405</v>
      </c>
      <c r="R8" s="1139" t="s">
        <v>406</v>
      </c>
      <c r="S8" s="1141" t="s">
        <v>25</v>
      </c>
      <c r="T8" s="1143" t="s">
        <v>26</v>
      </c>
      <c r="U8" s="1135" t="s">
        <v>27</v>
      </c>
      <c r="V8" s="1139" t="s">
        <v>407</v>
      </c>
      <c r="W8" s="1139" t="s">
        <v>408</v>
      </c>
      <c r="X8" s="1139" t="s">
        <v>409</v>
      </c>
      <c r="Y8" s="529"/>
      <c r="Z8" s="511"/>
      <c r="AA8" s="1145"/>
      <c r="AB8" s="511"/>
      <c r="AC8" s="1145" t="s">
        <v>410</v>
      </c>
    </row>
    <row r="9" spans="1:29" s="531" customFormat="1" ht="31.5" customHeight="1" thickBot="1">
      <c r="A9" s="1138"/>
      <c r="B9" s="1140"/>
      <c r="C9" s="1140"/>
      <c r="D9" s="530"/>
      <c r="E9" s="1142"/>
      <c r="F9" s="1144"/>
      <c r="G9" s="1136"/>
      <c r="H9" s="1140"/>
      <c r="I9" s="1142"/>
      <c r="J9" s="1144"/>
      <c r="K9" s="1136"/>
      <c r="L9" s="1140"/>
      <c r="M9" s="1140"/>
      <c r="N9" s="1142"/>
      <c r="O9" s="1144"/>
      <c r="P9" s="1136"/>
      <c r="Q9" s="1140"/>
      <c r="R9" s="1140"/>
      <c r="S9" s="1142"/>
      <c r="T9" s="1144"/>
      <c r="U9" s="1136"/>
      <c r="V9" s="1140"/>
      <c r="W9" s="1140"/>
      <c r="X9" s="1140"/>
      <c r="Y9" s="529"/>
      <c r="AA9" s="1146"/>
      <c r="AC9" s="1146"/>
    </row>
    <row r="10" spans="1:29" s="531" customFormat="1" ht="8.25" customHeight="1">
      <c r="A10" s="532"/>
      <c r="B10" s="533"/>
      <c r="C10" s="533"/>
      <c r="D10" s="530"/>
      <c r="E10" s="533"/>
      <c r="F10" s="533"/>
      <c r="G10" s="533"/>
      <c r="H10" s="533"/>
      <c r="I10" s="533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3"/>
      <c r="U10" s="533"/>
      <c r="V10" s="533"/>
      <c r="W10" s="533"/>
      <c r="X10" s="533"/>
      <c r="Y10" s="529"/>
      <c r="AA10" s="533"/>
      <c r="AC10" s="533"/>
    </row>
    <row r="11" spans="1:29" s="531" customFormat="1" ht="17.25" customHeight="1">
      <c r="A11" s="506"/>
      <c r="B11" s="534" t="s">
        <v>411</v>
      </c>
      <c r="C11" s="514"/>
      <c r="D11" s="535"/>
      <c r="E11" s="536"/>
      <c r="F11" s="536"/>
      <c r="G11" s="536"/>
      <c r="H11" s="536"/>
      <c r="I11" s="536"/>
      <c r="J11" s="536"/>
      <c r="K11" s="536"/>
      <c r="L11" s="536"/>
      <c r="M11" s="536"/>
      <c r="N11" s="536"/>
      <c r="O11" s="536"/>
      <c r="P11" s="536"/>
      <c r="Q11" s="536"/>
      <c r="R11" s="536"/>
      <c r="S11" s="536"/>
      <c r="T11" s="536"/>
      <c r="U11" s="536"/>
      <c r="V11" s="536"/>
      <c r="W11" s="536"/>
      <c r="X11" s="536"/>
      <c r="Y11" s="537"/>
      <c r="AA11" s="536"/>
      <c r="AC11" s="536"/>
    </row>
    <row r="12" spans="1:29" s="540" customFormat="1" ht="12" customHeight="1" thickBot="1">
      <c r="A12" s="506"/>
      <c r="B12" s="534"/>
      <c r="C12" s="514"/>
      <c r="D12" s="509"/>
      <c r="E12" s="538"/>
      <c r="F12" s="538"/>
      <c r="G12" s="538"/>
      <c r="H12" s="538"/>
      <c r="I12" s="538"/>
      <c r="J12" s="538"/>
      <c r="K12" s="538"/>
      <c r="L12" s="538"/>
      <c r="M12" s="538"/>
      <c r="N12" s="538"/>
      <c r="O12" s="538"/>
      <c r="P12" s="538"/>
      <c r="Q12" s="538"/>
      <c r="R12" s="538"/>
      <c r="S12" s="538"/>
      <c r="T12" s="538"/>
      <c r="U12" s="538"/>
      <c r="V12" s="538"/>
      <c r="W12" s="538"/>
      <c r="X12" s="538"/>
      <c r="Y12" s="539"/>
      <c r="AA12" s="538"/>
      <c r="AC12" s="538"/>
    </row>
    <row r="13" spans="1:29" s="551" customFormat="1" ht="22.5" customHeight="1">
      <c r="A13" s="541" t="s">
        <v>29</v>
      </c>
      <c r="B13" s="542" t="s">
        <v>412</v>
      </c>
      <c r="C13" s="543"/>
      <c r="D13" s="544"/>
      <c r="E13" s="545"/>
      <c r="F13" s="546"/>
      <c r="G13" s="547"/>
      <c r="H13" s="548"/>
      <c r="I13" s="545"/>
      <c r="J13" s="546"/>
      <c r="K13" s="547"/>
      <c r="L13" s="548"/>
      <c r="M13" s="548"/>
      <c r="N13" s="545"/>
      <c r="O13" s="546"/>
      <c r="P13" s="547"/>
      <c r="Q13" s="548"/>
      <c r="R13" s="548"/>
      <c r="S13" s="545"/>
      <c r="T13" s="546"/>
      <c r="U13" s="547"/>
      <c r="V13" s="548"/>
      <c r="W13" s="548"/>
      <c r="X13" s="549"/>
      <c r="Y13" s="550"/>
      <c r="AA13" s="552"/>
      <c r="AC13" s="552"/>
    </row>
    <row r="14" spans="1:29" s="561" customFormat="1" ht="18.95" customHeight="1">
      <c r="A14" s="553"/>
      <c r="B14" s="554" t="s">
        <v>413</v>
      </c>
      <c r="C14" s="555" t="s">
        <v>414</v>
      </c>
      <c r="D14" s="556"/>
      <c r="E14" s="557">
        <f>лаз!E$25*1000</f>
        <v>0</v>
      </c>
      <c r="F14" s="557">
        <f>лаз!F$25*1000</f>
        <v>0</v>
      </c>
      <c r="G14" s="557">
        <f>лаз!G$25*1000</f>
        <v>0</v>
      </c>
      <c r="H14" s="558">
        <f>E14+F14+G14</f>
        <v>0</v>
      </c>
      <c r="I14" s="557">
        <f>лаз!I$25*1000</f>
        <v>0</v>
      </c>
      <c r="J14" s="557">
        <f>лаз!J$25*1000</f>
        <v>0</v>
      </c>
      <c r="K14" s="557">
        <f>лаз!K$25*1000</f>
        <v>0</v>
      </c>
      <c r="L14" s="558">
        <f>I14+J14+K14</f>
        <v>0</v>
      </c>
      <c r="M14" s="558">
        <f>H14+L14</f>
        <v>0</v>
      </c>
      <c r="N14" s="557">
        <f>лаз!N$25*1000</f>
        <v>0</v>
      </c>
      <c r="O14" s="557">
        <f>лаз!O$25*1000</f>
        <v>0</v>
      </c>
      <c r="P14" s="557">
        <f>лаз!P$25*1000</f>
        <v>0</v>
      </c>
      <c r="Q14" s="558">
        <f>N14+O14+P14</f>
        <v>0</v>
      </c>
      <c r="R14" s="558">
        <f>M14+Q14</f>
        <v>0</v>
      </c>
      <c r="S14" s="557">
        <f>лаз!S$25*1000</f>
        <v>0</v>
      </c>
      <c r="T14" s="557">
        <f>лаз!T$25*1000</f>
        <v>0</v>
      </c>
      <c r="U14" s="557">
        <f>лаз!U$25*1000</f>
        <v>0</v>
      </c>
      <c r="V14" s="558">
        <f>S14+T14+U14</f>
        <v>0</v>
      </c>
      <c r="W14" s="558">
        <f>Q14+V14</f>
        <v>0</v>
      </c>
      <c r="X14" s="559">
        <f>R14+V14</f>
        <v>0</v>
      </c>
      <c r="Y14" s="560"/>
      <c r="AA14" s="562"/>
      <c r="AC14" s="562"/>
    </row>
    <row r="15" spans="1:29" s="561" customFormat="1" ht="18.95" hidden="1" customHeight="1">
      <c r="A15" s="563"/>
      <c r="B15" s="564"/>
      <c r="C15" s="565"/>
      <c r="D15" s="556"/>
      <c r="E15" s="566"/>
      <c r="F15" s="566"/>
      <c r="G15" s="566"/>
      <c r="H15" s="567"/>
      <c r="I15" s="566"/>
      <c r="J15" s="566"/>
      <c r="K15" s="566"/>
      <c r="L15" s="567"/>
      <c r="M15" s="567"/>
      <c r="N15" s="566"/>
      <c r="O15" s="566"/>
      <c r="P15" s="566"/>
      <c r="Q15" s="567"/>
      <c r="R15" s="567"/>
      <c r="S15" s="566"/>
      <c r="T15" s="566"/>
      <c r="U15" s="566"/>
      <c r="V15" s="567"/>
      <c r="W15" s="567"/>
      <c r="X15" s="562"/>
      <c r="Y15" s="560"/>
      <c r="AA15" s="562"/>
      <c r="AB15" s="568"/>
      <c r="AC15" s="562"/>
    </row>
    <row r="16" spans="1:29" s="561" customFormat="1" ht="18.95" hidden="1" customHeight="1">
      <c r="A16" s="563"/>
      <c r="B16" s="569" t="s">
        <v>415</v>
      </c>
      <c r="C16" s="570" t="s">
        <v>383</v>
      </c>
      <c r="D16" s="556"/>
      <c r="E16" s="571">
        <f t="shared" ref="E16:G16" si="0">IF(E15=0,,E17/E15*1000)</f>
        <v>0</v>
      </c>
      <c r="F16" s="571">
        <f t="shared" si="0"/>
        <v>0</v>
      </c>
      <c r="G16" s="571">
        <f t="shared" si="0"/>
        <v>0</v>
      </c>
      <c r="H16" s="572">
        <f>IF(H15=0,,H17/H15*1000)</f>
        <v>0</v>
      </c>
      <c r="I16" s="571">
        <f t="shared" ref="I16:K16" si="1">IF(I15=0,,I17/I15*1000)</f>
        <v>0</v>
      </c>
      <c r="J16" s="571">
        <f t="shared" si="1"/>
        <v>0</v>
      </c>
      <c r="K16" s="571">
        <f t="shared" si="1"/>
        <v>0</v>
      </c>
      <c r="L16" s="573">
        <f>IF(L15=0,,L17/L15*1000)</f>
        <v>0</v>
      </c>
      <c r="M16" s="573">
        <f>IF(M15=0,,M17/M15*1000)</f>
        <v>0</v>
      </c>
      <c r="N16" s="571">
        <f t="shared" ref="N16:P16" si="2">IF(N15=0,,N17/N15*1000)</f>
        <v>0</v>
      </c>
      <c r="O16" s="571">
        <f t="shared" si="2"/>
        <v>0</v>
      </c>
      <c r="P16" s="571">
        <f t="shared" si="2"/>
        <v>0</v>
      </c>
      <c r="Q16" s="573">
        <f>IF(Q15=0,,Q17/Q15*1000)</f>
        <v>0</v>
      </c>
      <c r="R16" s="573">
        <f>IF(R15=0,,R17/R15*1000)</f>
        <v>0</v>
      </c>
      <c r="S16" s="571">
        <f t="shared" ref="S16:U16" si="3">IF(S15=0,,S17/S15*1000)</f>
        <v>0</v>
      </c>
      <c r="T16" s="571">
        <f t="shared" si="3"/>
        <v>0</v>
      </c>
      <c r="U16" s="571">
        <f t="shared" si="3"/>
        <v>0</v>
      </c>
      <c r="V16" s="573">
        <f>IF(V15=0,,V17/V15*1000)</f>
        <v>0</v>
      </c>
      <c r="W16" s="573">
        <f>IF(W15=0,,W17/W15*1000)</f>
        <v>0</v>
      </c>
      <c r="X16" s="574">
        <f>IF(X15=0,,X17/X15*1000)</f>
        <v>0</v>
      </c>
      <c r="Y16" s="575"/>
      <c r="AA16" s="574"/>
      <c r="AB16" s="568"/>
      <c r="AC16" s="574">
        <f t="shared" ref="AC16:AC64" si="4">X16-AA16</f>
        <v>0</v>
      </c>
    </row>
    <row r="17" spans="1:29" s="561" customFormat="1" ht="18.95" hidden="1" customHeight="1">
      <c r="A17" s="563"/>
      <c r="B17" s="576" t="s">
        <v>416</v>
      </c>
      <c r="C17" s="577" t="s">
        <v>417</v>
      </c>
      <c r="D17" s="556"/>
      <c r="E17" s="566"/>
      <c r="F17" s="566"/>
      <c r="G17" s="566"/>
      <c r="H17" s="567">
        <f>E17+F17+G17</f>
        <v>0</v>
      </c>
      <c r="I17" s="566"/>
      <c r="J17" s="566"/>
      <c r="K17" s="566"/>
      <c r="L17" s="567">
        <f>I17+J17+K17</f>
        <v>0</v>
      </c>
      <c r="M17" s="567">
        <f>H17+L17</f>
        <v>0</v>
      </c>
      <c r="N17" s="566"/>
      <c r="O17" s="566"/>
      <c r="P17" s="566"/>
      <c r="Q17" s="567">
        <f>N17+O17+P17</f>
        <v>0</v>
      </c>
      <c r="R17" s="567">
        <f>M17+Q17</f>
        <v>0</v>
      </c>
      <c r="S17" s="566"/>
      <c r="T17" s="566"/>
      <c r="U17" s="566"/>
      <c r="V17" s="567">
        <f>S17+T17+U17</f>
        <v>0</v>
      </c>
      <c r="W17" s="567">
        <f>Q17+V17</f>
        <v>0</v>
      </c>
      <c r="X17" s="562">
        <f>R17+V17</f>
        <v>0</v>
      </c>
      <c r="Y17" s="560"/>
      <c r="AA17" s="562"/>
      <c r="AB17" s="568"/>
      <c r="AC17" s="562">
        <f t="shared" si="4"/>
        <v>0</v>
      </c>
    </row>
    <row r="18" spans="1:29" s="561" customFormat="1" ht="18.75" hidden="1" customHeight="1">
      <c r="A18" s="563"/>
      <c r="B18" s="564"/>
      <c r="C18" s="565"/>
      <c r="D18" s="556"/>
      <c r="E18" s="566"/>
      <c r="F18" s="566"/>
      <c r="G18" s="566"/>
      <c r="H18" s="578"/>
      <c r="I18" s="566"/>
      <c r="J18" s="566"/>
      <c r="K18" s="566"/>
      <c r="L18" s="578"/>
      <c r="M18" s="578"/>
      <c r="N18" s="566"/>
      <c r="O18" s="566"/>
      <c r="P18" s="566"/>
      <c r="Q18" s="578"/>
      <c r="R18" s="578"/>
      <c r="S18" s="566"/>
      <c r="T18" s="566"/>
      <c r="U18" s="566"/>
      <c r="V18" s="578"/>
      <c r="W18" s="578"/>
      <c r="X18" s="579"/>
      <c r="Y18" s="560"/>
      <c r="AA18" s="579"/>
      <c r="AB18" s="568"/>
      <c r="AC18" s="579"/>
    </row>
    <row r="19" spans="1:29" s="561" customFormat="1" ht="18.95" hidden="1" customHeight="1">
      <c r="A19" s="563"/>
      <c r="B19" s="580"/>
      <c r="C19" s="581"/>
      <c r="D19" s="556"/>
      <c r="E19" s="582"/>
      <c r="F19" s="582"/>
      <c r="G19" s="582"/>
      <c r="H19" s="583"/>
      <c r="I19" s="582"/>
      <c r="J19" s="582"/>
      <c r="K19" s="582"/>
      <c r="L19" s="583"/>
      <c r="M19" s="583"/>
      <c r="N19" s="582"/>
      <c r="O19" s="582"/>
      <c r="P19" s="582"/>
      <c r="Q19" s="583"/>
      <c r="R19" s="583"/>
      <c r="S19" s="582"/>
      <c r="T19" s="582"/>
      <c r="U19" s="582"/>
      <c r="V19" s="583"/>
      <c r="W19" s="583"/>
      <c r="X19" s="584"/>
      <c r="Y19" s="560"/>
      <c r="AA19" s="585"/>
      <c r="AB19" s="568"/>
      <c r="AC19" s="585"/>
    </row>
    <row r="20" spans="1:29" s="561" customFormat="1" ht="18.95" hidden="1" customHeight="1">
      <c r="A20" s="563"/>
      <c r="B20" s="564"/>
      <c r="C20" s="565"/>
      <c r="D20" s="556"/>
      <c r="E20" s="566"/>
      <c r="F20" s="566"/>
      <c r="G20" s="566"/>
      <c r="H20" s="578"/>
      <c r="I20" s="566"/>
      <c r="J20" s="566"/>
      <c r="K20" s="566"/>
      <c r="L20" s="578"/>
      <c r="M20" s="578"/>
      <c r="N20" s="566"/>
      <c r="O20" s="566"/>
      <c r="P20" s="566"/>
      <c r="Q20" s="578"/>
      <c r="R20" s="578"/>
      <c r="S20" s="566"/>
      <c r="T20" s="566"/>
      <c r="U20" s="566"/>
      <c r="V20" s="578"/>
      <c r="W20" s="578"/>
      <c r="X20" s="579"/>
      <c r="Y20" s="560"/>
      <c r="AA20" s="579"/>
      <c r="AB20" s="568"/>
      <c r="AC20" s="579"/>
    </row>
    <row r="21" spans="1:29" s="561" customFormat="1" ht="20.25" customHeight="1" thickBot="1">
      <c r="A21" s="563"/>
      <c r="B21" s="564" t="s">
        <v>418</v>
      </c>
      <c r="C21" s="565" t="s">
        <v>417</v>
      </c>
      <c r="D21" s="556"/>
      <c r="E21" s="586">
        <f>[2]лаз!D$11/1000</f>
        <v>124.7295696</v>
      </c>
      <c r="F21" s="586">
        <f>[2]лаз!E$11/1000</f>
        <v>124.7295696</v>
      </c>
      <c r="G21" s="586">
        <f>[2]лаз!F$11/1000</f>
        <v>124.7295696</v>
      </c>
      <c r="H21" s="567">
        <f>E21+F21+G21</f>
        <v>374.18870880000003</v>
      </c>
      <c r="I21" s="586">
        <f>[2]лаз!H$11/1000</f>
        <v>124.7295696</v>
      </c>
      <c r="J21" s="586">
        <f>[2]лаз!I$11/1000</f>
        <v>124.7295696</v>
      </c>
      <c r="K21" s="586">
        <f>[2]лаз!J$11/1000</f>
        <v>124.7295696</v>
      </c>
      <c r="L21" s="567">
        <f>I21+J21+K21</f>
        <v>374.18870880000003</v>
      </c>
      <c r="M21" s="567">
        <f>H21+L21</f>
        <v>748.37741760000006</v>
      </c>
      <c r="N21" s="586">
        <f>[2]лаз!M$11/1000</f>
        <v>124.7295696</v>
      </c>
      <c r="O21" s="586">
        <f>[2]лаз!N$11/1000</f>
        <v>124.7295696</v>
      </c>
      <c r="P21" s="586">
        <f>[2]лаз!O$11/1000</f>
        <v>124.7295696</v>
      </c>
      <c r="Q21" s="567">
        <f>N21+O21+P21</f>
        <v>374.18870880000003</v>
      </c>
      <c r="R21" s="567">
        <f>M21+Q21</f>
        <v>1122.5661264</v>
      </c>
      <c r="S21" s="586">
        <f>[2]лаз!R$11/1000</f>
        <v>124.7295696</v>
      </c>
      <c r="T21" s="586">
        <f>[2]лаз!S$11/1000</f>
        <v>124.7295696</v>
      </c>
      <c r="U21" s="586">
        <f>[2]лаз!T$11/1000</f>
        <v>124.7295696</v>
      </c>
      <c r="V21" s="567">
        <f>S21+T21+U21</f>
        <v>374.18870880000003</v>
      </c>
      <c r="W21" s="567">
        <f>Q21+V21</f>
        <v>748.37741760000006</v>
      </c>
      <c r="X21" s="562">
        <f>R21+V21</f>
        <v>1496.7548352000001</v>
      </c>
      <c r="Y21" s="560"/>
      <c r="AA21" s="562"/>
      <c r="AB21" s="568"/>
      <c r="AC21" s="562"/>
    </row>
    <row r="22" spans="1:29" s="591" customFormat="1" ht="21.95" hidden="1" customHeight="1">
      <c r="A22" s="587"/>
      <c r="B22" s="588" t="s">
        <v>419</v>
      </c>
      <c r="C22" s="589" t="s">
        <v>417</v>
      </c>
      <c r="D22" s="556"/>
      <c r="E22" s="590">
        <f>E21-E23</f>
        <v>124.7295696</v>
      </c>
      <c r="F22" s="590">
        <f t="shared" ref="F22:G22" si="5">F21-F23</f>
        <v>124.7295696</v>
      </c>
      <c r="G22" s="590">
        <f t="shared" si="5"/>
        <v>124.7295696</v>
      </c>
      <c r="H22" s="567">
        <f>E22+F22+G22</f>
        <v>374.18870880000003</v>
      </c>
      <c r="I22" s="590">
        <f>I21-I23</f>
        <v>124.7295696</v>
      </c>
      <c r="J22" s="590">
        <f t="shared" ref="J22:K22" si="6">J21-J23</f>
        <v>124.7295696</v>
      </c>
      <c r="K22" s="590">
        <f t="shared" si="6"/>
        <v>124.7295696</v>
      </c>
      <c r="L22" s="567">
        <f>I22+J22+K22</f>
        <v>374.18870880000003</v>
      </c>
      <c r="M22" s="567">
        <f>H22+L22</f>
        <v>748.37741760000006</v>
      </c>
      <c r="N22" s="590">
        <f>N21-N23</f>
        <v>124.7295696</v>
      </c>
      <c r="O22" s="590">
        <f t="shared" ref="O22:P22" si="7">O21-O23</f>
        <v>124.7295696</v>
      </c>
      <c r="P22" s="590">
        <f t="shared" si="7"/>
        <v>124.7295696</v>
      </c>
      <c r="Q22" s="567">
        <f>N22+O22+P22</f>
        <v>374.18870880000003</v>
      </c>
      <c r="R22" s="567">
        <f>M22+Q22</f>
        <v>1122.5661264</v>
      </c>
      <c r="S22" s="590">
        <f>S21-S23</f>
        <v>124.7295696</v>
      </c>
      <c r="T22" s="590">
        <f t="shared" ref="T22:U22" si="8">T21-T23</f>
        <v>124.7295696</v>
      </c>
      <c r="U22" s="590">
        <f t="shared" si="8"/>
        <v>124.7295696</v>
      </c>
      <c r="V22" s="567">
        <f>S22+T22+U22</f>
        <v>374.18870880000003</v>
      </c>
      <c r="W22" s="567">
        <f>Q22+V22</f>
        <v>748.37741760000006</v>
      </c>
      <c r="X22" s="562">
        <f>R22+V22</f>
        <v>1496.7548352000001</v>
      </c>
      <c r="Y22" s="560"/>
      <c r="AA22" s="562"/>
      <c r="AB22" s="568"/>
      <c r="AC22" s="562">
        <f t="shared" si="4"/>
        <v>1496.7548352000001</v>
      </c>
    </row>
    <row r="23" spans="1:29" s="591" customFormat="1" ht="21.95" hidden="1" customHeight="1" thickBot="1">
      <c r="A23" s="592"/>
      <c r="B23" s="588" t="s">
        <v>420</v>
      </c>
      <c r="C23" s="589" t="s">
        <v>417</v>
      </c>
      <c r="D23" s="556"/>
      <c r="E23" s="566"/>
      <c r="F23" s="566"/>
      <c r="G23" s="566"/>
      <c r="H23" s="567">
        <f>E23+F23+G23</f>
        <v>0</v>
      </c>
      <c r="I23" s="566"/>
      <c r="J23" s="566"/>
      <c r="K23" s="566"/>
      <c r="L23" s="567">
        <f>I23+J23+K23</f>
        <v>0</v>
      </c>
      <c r="M23" s="567">
        <f>H23+L23</f>
        <v>0</v>
      </c>
      <c r="N23" s="566"/>
      <c r="O23" s="566"/>
      <c r="P23" s="566"/>
      <c r="Q23" s="567">
        <f>N23+O23+P23</f>
        <v>0</v>
      </c>
      <c r="R23" s="567">
        <f>M23+Q23</f>
        <v>0</v>
      </c>
      <c r="S23" s="566"/>
      <c r="T23" s="566"/>
      <c r="U23" s="566"/>
      <c r="V23" s="567">
        <f>S23+T23+U23</f>
        <v>0</v>
      </c>
      <c r="W23" s="567">
        <f>Q23+V23</f>
        <v>0</v>
      </c>
      <c r="X23" s="562">
        <f>R23+V23</f>
        <v>0</v>
      </c>
      <c r="Y23" s="560"/>
      <c r="AA23" s="562"/>
      <c r="AB23" s="593"/>
      <c r="AC23" s="562">
        <f t="shared" si="4"/>
        <v>0</v>
      </c>
    </row>
    <row r="24" spans="1:29" s="561" customFormat="1" ht="22.5" customHeight="1">
      <c r="A24" s="594" t="s">
        <v>32</v>
      </c>
      <c r="B24" s="595" t="s">
        <v>421</v>
      </c>
      <c r="C24" s="596"/>
      <c r="D24" s="556"/>
      <c r="E24" s="597"/>
      <c r="F24" s="597"/>
      <c r="G24" s="597"/>
      <c r="H24" s="598"/>
      <c r="I24" s="597"/>
      <c r="J24" s="597"/>
      <c r="K24" s="597"/>
      <c r="L24" s="598"/>
      <c r="M24" s="598"/>
      <c r="N24" s="597"/>
      <c r="O24" s="597"/>
      <c r="P24" s="597"/>
      <c r="Q24" s="598"/>
      <c r="R24" s="598"/>
      <c r="S24" s="597"/>
      <c r="T24" s="597"/>
      <c r="U24" s="597"/>
      <c r="V24" s="599"/>
      <c r="W24" s="599"/>
      <c r="X24" s="549"/>
      <c r="Y24" s="600"/>
      <c r="AA24" s="601"/>
      <c r="AB24" s="568"/>
      <c r="AC24" s="601"/>
    </row>
    <row r="25" spans="1:29" s="561" customFormat="1" ht="18.95" customHeight="1">
      <c r="A25" s="553"/>
      <c r="B25" s="554" t="s">
        <v>413</v>
      </c>
      <c r="C25" s="555" t="s">
        <v>414</v>
      </c>
      <c r="D25" s="556"/>
      <c r="E25" s="557">
        <f t="shared" ref="E25:G26" si="9">E34+E43+E52</f>
        <v>0</v>
      </c>
      <c r="F25" s="557">
        <f t="shared" si="9"/>
        <v>0</v>
      </c>
      <c r="G25" s="557">
        <f t="shared" si="9"/>
        <v>0</v>
      </c>
      <c r="H25" s="558">
        <f>E25+F25+G25</f>
        <v>0</v>
      </c>
      <c r="I25" s="557">
        <f t="shared" ref="I25:K26" si="10">I34+I43+I52</f>
        <v>0</v>
      </c>
      <c r="J25" s="557">
        <f t="shared" si="10"/>
        <v>0</v>
      </c>
      <c r="K25" s="557">
        <f t="shared" si="10"/>
        <v>0</v>
      </c>
      <c r="L25" s="558">
        <f>I25+J25+K25</f>
        <v>0</v>
      </c>
      <c r="M25" s="558">
        <f>H25+L25</f>
        <v>0</v>
      </c>
      <c r="N25" s="557">
        <f t="shared" ref="N25:P26" si="11">N34+N43+N52</f>
        <v>0</v>
      </c>
      <c r="O25" s="557">
        <f t="shared" si="11"/>
        <v>0</v>
      </c>
      <c r="P25" s="557">
        <f t="shared" si="11"/>
        <v>0</v>
      </c>
      <c r="Q25" s="558">
        <f>N25+O25+P25</f>
        <v>0</v>
      </c>
      <c r="R25" s="558">
        <f>M25+Q25</f>
        <v>0</v>
      </c>
      <c r="S25" s="557">
        <f t="shared" ref="S25:U26" si="12">S34+S43+S52</f>
        <v>0</v>
      </c>
      <c r="T25" s="557">
        <f t="shared" si="12"/>
        <v>0</v>
      </c>
      <c r="U25" s="557">
        <f t="shared" si="12"/>
        <v>0</v>
      </c>
      <c r="V25" s="558">
        <f>S25+T25+U25</f>
        <v>0</v>
      </c>
      <c r="W25" s="558">
        <f>Q25+V25</f>
        <v>0</v>
      </c>
      <c r="X25" s="559">
        <f>R25+V25</f>
        <v>0</v>
      </c>
      <c r="Y25" s="560"/>
      <c r="AA25" s="562"/>
      <c r="AC25" s="562"/>
    </row>
    <row r="26" spans="1:29" s="561" customFormat="1" ht="18.95" hidden="1" customHeight="1">
      <c r="A26" s="563"/>
      <c r="B26" s="564"/>
      <c r="C26" s="565" t="s">
        <v>414</v>
      </c>
      <c r="D26" s="556"/>
      <c r="E26" s="566">
        <f t="shared" si="9"/>
        <v>0</v>
      </c>
      <c r="F26" s="566">
        <f t="shared" si="9"/>
        <v>0</v>
      </c>
      <c r="G26" s="566">
        <f t="shared" si="9"/>
        <v>0</v>
      </c>
      <c r="H26" s="567">
        <f>E26+F26+G26</f>
        <v>0</v>
      </c>
      <c r="I26" s="566">
        <f t="shared" si="10"/>
        <v>0</v>
      </c>
      <c r="J26" s="566">
        <f t="shared" si="10"/>
        <v>0</v>
      </c>
      <c r="K26" s="566">
        <f t="shared" si="10"/>
        <v>0</v>
      </c>
      <c r="L26" s="567">
        <f>I26+J26+K26</f>
        <v>0</v>
      </c>
      <c r="M26" s="567">
        <f>H26+L26</f>
        <v>0</v>
      </c>
      <c r="N26" s="566">
        <f t="shared" si="11"/>
        <v>0</v>
      </c>
      <c r="O26" s="566">
        <f t="shared" si="11"/>
        <v>0</v>
      </c>
      <c r="P26" s="566">
        <f t="shared" si="11"/>
        <v>0</v>
      </c>
      <c r="Q26" s="567">
        <f>N26+O26+P26</f>
        <v>0</v>
      </c>
      <c r="R26" s="567">
        <f>M26+Q26</f>
        <v>0</v>
      </c>
      <c r="S26" s="566">
        <f t="shared" si="12"/>
        <v>0</v>
      </c>
      <c r="T26" s="566">
        <f t="shared" si="12"/>
        <v>0</v>
      </c>
      <c r="U26" s="566">
        <f t="shared" si="12"/>
        <v>0</v>
      </c>
      <c r="V26" s="567">
        <f>S26+T26+U26</f>
        <v>0</v>
      </c>
      <c r="W26" s="567">
        <f>Q26+V26</f>
        <v>0</v>
      </c>
      <c r="X26" s="562">
        <f>R26+V26</f>
        <v>0</v>
      </c>
      <c r="Y26" s="560"/>
      <c r="AA26" s="562"/>
      <c r="AB26" s="568"/>
      <c r="AC26" s="562">
        <f t="shared" si="4"/>
        <v>0</v>
      </c>
    </row>
    <row r="27" spans="1:29" s="561" customFormat="1" ht="18.95" hidden="1" customHeight="1">
      <c r="A27" s="563"/>
      <c r="B27" s="569" t="s">
        <v>415</v>
      </c>
      <c r="C27" s="570" t="s">
        <v>383</v>
      </c>
      <c r="D27" s="556"/>
      <c r="E27" s="571">
        <f t="shared" ref="E27:X27" si="13">IF(E26=0,,E28/E26*1000)</f>
        <v>0</v>
      </c>
      <c r="F27" s="571">
        <f t="shared" si="13"/>
        <v>0</v>
      </c>
      <c r="G27" s="571">
        <f t="shared" si="13"/>
        <v>0</v>
      </c>
      <c r="H27" s="572">
        <f t="shared" si="13"/>
        <v>0</v>
      </c>
      <c r="I27" s="571">
        <f t="shared" si="13"/>
        <v>0</v>
      </c>
      <c r="J27" s="571">
        <f t="shared" si="13"/>
        <v>0</v>
      </c>
      <c r="K27" s="571">
        <f t="shared" si="13"/>
        <v>0</v>
      </c>
      <c r="L27" s="573">
        <f t="shared" si="13"/>
        <v>0</v>
      </c>
      <c r="M27" s="573">
        <f t="shared" si="13"/>
        <v>0</v>
      </c>
      <c r="N27" s="571">
        <f t="shared" si="13"/>
        <v>0</v>
      </c>
      <c r="O27" s="571">
        <f t="shared" si="13"/>
        <v>0</v>
      </c>
      <c r="P27" s="571">
        <f t="shared" si="13"/>
        <v>0</v>
      </c>
      <c r="Q27" s="573">
        <f t="shared" si="13"/>
        <v>0</v>
      </c>
      <c r="R27" s="573">
        <f t="shared" si="13"/>
        <v>0</v>
      </c>
      <c r="S27" s="571">
        <f t="shared" si="13"/>
        <v>0</v>
      </c>
      <c r="T27" s="571">
        <f t="shared" si="13"/>
        <v>0</v>
      </c>
      <c r="U27" s="571">
        <f t="shared" si="13"/>
        <v>0</v>
      </c>
      <c r="V27" s="573">
        <f t="shared" si="13"/>
        <v>0</v>
      </c>
      <c r="W27" s="573">
        <f t="shared" si="13"/>
        <v>0</v>
      </c>
      <c r="X27" s="574">
        <f t="shared" si="13"/>
        <v>0</v>
      </c>
      <c r="Y27" s="575"/>
      <c r="AA27" s="574"/>
      <c r="AB27" s="568"/>
      <c r="AC27" s="574">
        <f t="shared" si="4"/>
        <v>0</v>
      </c>
    </row>
    <row r="28" spans="1:29" s="561" customFormat="1" ht="18.95" hidden="1" customHeight="1">
      <c r="A28" s="563"/>
      <c r="B28" s="576" t="s">
        <v>416</v>
      </c>
      <c r="C28" s="577" t="s">
        <v>417</v>
      </c>
      <c r="D28" s="556"/>
      <c r="E28" s="566">
        <f t="shared" ref="E28:G29" si="14">E37+E46+E55</f>
        <v>0</v>
      </c>
      <c r="F28" s="566">
        <f t="shared" si="14"/>
        <v>0</v>
      </c>
      <c r="G28" s="566">
        <f t="shared" si="14"/>
        <v>0</v>
      </c>
      <c r="H28" s="567">
        <f>E28+F28+G28</f>
        <v>0</v>
      </c>
      <c r="I28" s="566">
        <f t="shared" ref="I28:K29" si="15">I37+I46+I55</f>
        <v>0</v>
      </c>
      <c r="J28" s="566">
        <f t="shared" si="15"/>
        <v>0</v>
      </c>
      <c r="K28" s="566">
        <f t="shared" si="15"/>
        <v>0</v>
      </c>
      <c r="L28" s="567">
        <f>I28+J28+K28</f>
        <v>0</v>
      </c>
      <c r="M28" s="567">
        <f>H28+L28</f>
        <v>0</v>
      </c>
      <c r="N28" s="566">
        <f t="shared" ref="N28:P29" si="16">N37+N46+N55</f>
        <v>0</v>
      </c>
      <c r="O28" s="566">
        <f t="shared" si="16"/>
        <v>0</v>
      </c>
      <c r="P28" s="566">
        <f t="shared" si="16"/>
        <v>0</v>
      </c>
      <c r="Q28" s="567">
        <f>N28+O28+P28</f>
        <v>0</v>
      </c>
      <c r="R28" s="567">
        <f>M28+Q28</f>
        <v>0</v>
      </c>
      <c r="S28" s="566">
        <f t="shared" ref="S28:U29" si="17">S37+S46+S55</f>
        <v>0</v>
      </c>
      <c r="T28" s="566">
        <f t="shared" si="17"/>
        <v>0</v>
      </c>
      <c r="U28" s="566">
        <f t="shared" si="17"/>
        <v>0</v>
      </c>
      <c r="V28" s="567">
        <f>S28+T28+U28</f>
        <v>0</v>
      </c>
      <c r="W28" s="567">
        <f>Q28+V28</f>
        <v>0</v>
      </c>
      <c r="X28" s="562">
        <f>R28+V28</f>
        <v>0</v>
      </c>
      <c r="Y28" s="560"/>
      <c r="AA28" s="562"/>
      <c r="AB28" s="568"/>
      <c r="AC28" s="562">
        <f t="shared" si="4"/>
        <v>0</v>
      </c>
    </row>
    <row r="29" spans="1:29" s="561" customFormat="1" ht="18.75" hidden="1" customHeight="1">
      <c r="A29" s="563"/>
      <c r="B29" s="564"/>
      <c r="C29" s="565" t="s">
        <v>422</v>
      </c>
      <c r="D29" s="556"/>
      <c r="E29" s="566">
        <f t="shared" si="14"/>
        <v>0</v>
      </c>
      <c r="F29" s="566">
        <f t="shared" si="14"/>
        <v>0</v>
      </c>
      <c r="G29" s="566">
        <f t="shared" si="14"/>
        <v>0</v>
      </c>
      <c r="H29" s="578">
        <f>E29+F29+G29</f>
        <v>0</v>
      </c>
      <c r="I29" s="566">
        <f t="shared" si="15"/>
        <v>0</v>
      </c>
      <c r="J29" s="566">
        <f t="shared" si="15"/>
        <v>0</v>
      </c>
      <c r="K29" s="566">
        <f t="shared" si="15"/>
        <v>0</v>
      </c>
      <c r="L29" s="578">
        <f>I29+J29+K29</f>
        <v>0</v>
      </c>
      <c r="M29" s="578">
        <f>H29+L29</f>
        <v>0</v>
      </c>
      <c r="N29" s="566">
        <f t="shared" si="16"/>
        <v>0</v>
      </c>
      <c r="O29" s="566">
        <f t="shared" si="16"/>
        <v>0</v>
      </c>
      <c r="P29" s="566">
        <f t="shared" si="16"/>
        <v>0</v>
      </c>
      <c r="Q29" s="578">
        <f>N29+O29+P29</f>
        <v>0</v>
      </c>
      <c r="R29" s="578">
        <f>M29+Q29</f>
        <v>0</v>
      </c>
      <c r="S29" s="566">
        <f t="shared" si="17"/>
        <v>0</v>
      </c>
      <c r="T29" s="566">
        <f t="shared" si="17"/>
        <v>0</v>
      </c>
      <c r="U29" s="566">
        <f t="shared" si="17"/>
        <v>0</v>
      </c>
      <c r="V29" s="578">
        <f>S29+T29+U29</f>
        <v>0</v>
      </c>
      <c r="W29" s="578">
        <f>Q29+V29</f>
        <v>0</v>
      </c>
      <c r="X29" s="579">
        <f>R29+V29</f>
        <v>0</v>
      </c>
      <c r="Y29" s="560"/>
      <c r="AA29" s="579"/>
      <c r="AB29" s="568"/>
      <c r="AC29" s="579"/>
    </row>
    <row r="30" spans="1:29" s="561" customFormat="1" ht="18.95" hidden="1" customHeight="1">
      <c r="A30" s="563"/>
      <c r="B30" s="580"/>
      <c r="C30" s="581" t="s">
        <v>94</v>
      </c>
      <c r="D30" s="556"/>
      <c r="E30" s="582">
        <f t="shared" ref="E30:X30" si="18">IF(E29=0,,E31/E29*1000)</f>
        <v>0</v>
      </c>
      <c r="F30" s="582">
        <f t="shared" si="18"/>
        <v>0</v>
      </c>
      <c r="G30" s="582">
        <f t="shared" si="18"/>
        <v>0</v>
      </c>
      <c r="H30" s="583">
        <f t="shared" si="18"/>
        <v>0</v>
      </c>
      <c r="I30" s="582">
        <f t="shared" si="18"/>
        <v>0</v>
      </c>
      <c r="J30" s="582">
        <f t="shared" si="18"/>
        <v>0</v>
      </c>
      <c r="K30" s="582">
        <f t="shared" si="18"/>
        <v>0</v>
      </c>
      <c r="L30" s="583">
        <f t="shared" si="18"/>
        <v>0</v>
      </c>
      <c r="M30" s="583">
        <f t="shared" si="18"/>
        <v>0</v>
      </c>
      <c r="N30" s="582">
        <f t="shared" si="18"/>
        <v>0</v>
      </c>
      <c r="O30" s="582">
        <f t="shared" si="18"/>
        <v>0</v>
      </c>
      <c r="P30" s="582">
        <f t="shared" si="18"/>
        <v>0</v>
      </c>
      <c r="Q30" s="583">
        <f t="shared" si="18"/>
        <v>0</v>
      </c>
      <c r="R30" s="583">
        <f t="shared" si="18"/>
        <v>0</v>
      </c>
      <c r="S30" s="582">
        <f t="shared" si="18"/>
        <v>0</v>
      </c>
      <c r="T30" s="582">
        <f t="shared" si="18"/>
        <v>0</v>
      </c>
      <c r="U30" s="582">
        <f t="shared" si="18"/>
        <v>0</v>
      </c>
      <c r="V30" s="583">
        <f t="shared" si="18"/>
        <v>0</v>
      </c>
      <c r="W30" s="583">
        <f t="shared" si="18"/>
        <v>0</v>
      </c>
      <c r="X30" s="584">
        <f t="shared" si="18"/>
        <v>0</v>
      </c>
      <c r="Y30" s="560"/>
      <c r="AA30" s="585"/>
      <c r="AB30" s="568"/>
      <c r="AC30" s="585"/>
    </row>
    <row r="31" spans="1:29" s="561" customFormat="1" ht="18.95" hidden="1" customHeight="1">
      <c r="A31" s="563"/>
      <c r="B31" s="564"/>
      <c r="C31" s="565" t="s">
        <v>417</v>
      </c>
      <c r="D31" s="556"/>
      <c r="E31" s="566">
        <f>E40+E49+E58</f>
        <v>0</v>
      </c>
      <c r="F31" s="566">
        <f t="shared" ref="F31:G31" si="19">F40+F49+F58</f>
        <v>0</v>
      </c>
      <c r="G31" s="566">
        <f t="shared" si="19"/>
        <v>0</v>
      </c>
      <c r="H31" s="578">
        <f>E31+F31+G31</f>
        <v>0</v>
      </c>
      <c r="I31" s="566">
        <f>I40+I49+I58</f>
        <v>0</v>
      </c>
      <c r="J31" s="566">
        <f t="shared" ref="J31:K31" si="20">J40+J49+J58</f>
        <v>0</v>
      </c>
      <c r="K31" s="566">
        <f t="shared" si="20"/>
        <v>0</v>
      </c>
      <c r="L31" s="578">
        <f>I31+J31+K31</f>
        <v>0</v>
      </c>
      <c r="M31" s="578">
        <f>H31+L31</f>
        <v>0</v>
      </c>
      <c r="N31" s="566">
        <f>N40+N49+N58</f>
        <v>0</v>
      </c>
      <c r="O31" s="566">
        <f t="shared" ref="O31:P31" si="21">O40+O49+O58</f>
        <v>0</v>
      </c>
      <c r="P31" s="566">
        <f t="shared" si="21"/>
        <v>0</v>
      </c>
      <c r="Q31" s="578">
        <f>N31+O31+P31</f>
        <v>0</v>
      </c>
      <c r="R31" s="578">
        <f>M31+Q31</f>
        <v>0</v>
      </c>
      <c r="S31" s="566">
        <f>S40+S49+S58</f>
        <v>0</v>
      </c>
      <c r="T31" s="566">
        <f t="shared" ref="T31:U31" si="22">T40+T49+T58</f>
        <v>0</v>
      </c>
      <c r="U31" s="566">
        <f t="shared" si="22"/>
        <v>0</v>
      </c>
      <c r="V31" s="578">
        <f>S31+T31+U31</f>
        <v>0</v>
      </c>
      <c r="W31" s="578">
        <f>Q31+V31</f>
        <v>0</v>
      </c>
      <c r="X31" s="579">
        <f>R31+V31</f>
        <v>0</v>
      </c>
      <c r="Y31" s="560"/>
      <c r="AA31" s="579"/>
      <c r="AB31" s="568"/>
      <c r="AC31" s="579"/>
    </row>
    <row r="32" spans="1:29" s="561" customFormat="1" ht="20.25" customHeight="1" collapsed="1" thickBot="1">
      <c r="A32" s="563"/>
      <c r="B32" s="564" t="s">
        <v>418</v>
      </c>
      <c r="C32" s="565" t="s">
        <v>417</v>
      </c>
      <c r="D32" s="556"/>
      <c r="E32" s="586">
        <f>E28+E31</f>
        <v>0</v>
      </c>
      <c r="F32" s="586">
        <f t="shared" ref="F32:G32" si="23">F28+F31</f>
        <v>0</v>
      </c>
      <c r="G32" s="586">
        <f t="shared" si="23"/>
        <v>0</v>
      </c>
      <c r="H32" s="567">
        <f>E32+F32+G32</f>
        <v>0</v>
      </c>
      <c r="I32" s="586">
        <f>I28+I31</f>
        <v>0</v>
      </c>
      <c r="J32" s="586">
        <f t="shared" ref="J32:K32" si="24">J28+J31</f>
        <v>0</v>
      </c>
      <c r="K32" s="586">
        <f t="shared" si="24"/>
        <v>0</v>
      </c>
      <c r="L32" s="567">
        <f>I32+J32+K32</f>
        <v>0</v>
      </c>
      <c r="M32" s="567">
        <f>M28+M31</f>
        <v>0</v>
      </c>
      <c r="N32" s="586">
        <f>N28+N31</f>
        <v>0</v>
      </c>
      <c r="O32" s="586">
        <f t="shared" ref="O32:P32" si="25">O28+O31</f>
        <v>0</v>
      </c>
      <c r="P32" s="586">
        <f t="shared" si="25"/>
        <v>0</v>
      </c>
      <c r="Q32" s="567">
        <f>N32+O32+P32</f>
        <v>0</v>
      </c>
      <c r="R32" s="567">
        <f>R28+R31</f>
        <v>0</v>
      </c>
      <c r="S32" s="586">
        <f>S28+S31</f>
        <v>0</v>
      </c>
      <c r="T32" s="586">
        <f t="shared" ref="T32:U32" si="26">T28+T31</f>
        <v>0</v>
      </c>
      <c r="U32" s="586">
        <f t="shared" si="26"/>
        <v>0</v>
      </c>
      <c r="V32" s="567">
        <f>S32+T32+U32</f>
        <v>0</v>
      </c>
      <c r="W32" s="567">
        <f>Q32+V32</f>
        <v>0</v>
      </c>
      <c r="X32" s="562">
        <f>R32+V32</f>
        <v>0</v>
      </c>
      <c r="Y32" s="560"/>
      <c r="AA32" s="562"/>
      <c r="AB32" s="568"/>
      <c r="AC32" s="562"/>
    </row>
    <row r="33" spans="1:29" s="561" customFormat="1" ht="22.5" hidden="1" customHeight="1" outlineLevel="1">
      <c r="A33" s="541" t="s">
        <v>135</v>
      </c>
      <c r="B33" s="602" t="s">
        <v>423</v>
      </c>
      <c r="C33" s="603"/>
      <c r="D33" s="556"/>
      <c r="E33" s="597"/>
      <c r="F33" s="597"/>
      <c r="G33" s="597"/>
      <c r="H33" s="598"/>
      <c r="I33" s="597"/>
      <c r="J33" s="597"/>
      <c r="K33" s="597"/>
      <c r="L33" s="598"/>
      <c r="M33" s="598"/>
      <c r="N33" s="597"/>
      <c r="O33" s="597"/>
      <c r="P33" s="597"/>
      <c r="Q33" s="598"/>
      <c r="R33" s="598"/>
      <c r="S33" s="597"/>
      <c r="T33" s="597"/>
      <c r="U33" s="597"/>
      <c r="V33" s="599"/>
      <c r="W33" s="599"/>
      <c r="X33" s="549">
        <f>X34-X35</f>
        <v>0</v>
      </c>
      <c r="Y33" s="600"/>
      <c r="AA33" s="601"/>
      <c r="AB33" s="568"/>
      <c r="AC33" s="601">
        <f t="shared" si="4"/>
        <v>0</v>
      </c>
    </row>
    <row r="34" spans="1:29" s="561" customFormat="1" ht="18.95" hidden="1" customHeight="1" outlineLevel="1">
      <c r="A34" s="553"/>
      <c r="B34" s="554" t="s">
        <v>413</v>
      </c>
      <c r="C34" s="555" t="s">
        <v>414</v>
      </c>
      <c r="D34" s="556"/>
      <c r="E34" s="557">
        <f>лаз!E$22*1000</f>
        <v>0</v>
      </c>
      <c r="F34" s="557">
        <f>лаз!F$22*1000</f>
        <v>0</v>
      </c>
      <c r="G34" s="557">
        <f>лаз!G$22*1000</f>
        <v>0</v>
      </c>
      <c r="H34" s="558">
        <f>E34+F34+G34</f>
        <v>0</v>
      </c>
      <c r="I34" s="557">
        <f>лаз!I$22*1000</f>
        <v>0</v>
      </c>
      <c r="J34" s="557">
        <f>лаз!J$22*1000</f>
        <v>0</v>
      </c>
      <c r="K34" s="557">
        <f>лаз!K$22*1000</f>
        <v>0</v>
      </c>
      <c r="L34" s="558">
        <f>I34+J34+K34</f>
        <v>0</v>
      </c>
      <c r="M34" s="558">
        <f>H34+L34</f>
        <v>0</v>
      </c>
      <c r="N34" s="557">
        <f>лаз!N$22*1000</f>
        <v>0</v>
      </c>
      <c r="O34" s="557">
        <f>лаз!O$22*1000</f>
        <v>0</v>
      </c>
      <c r="P34" s="557">
        <f>лаз!P$22*1000</f>
        <v>0</v>
      </c>
      <c r="Q34" s="558">
        <f>N34+O34+P34</f>
        <v>0</v>
      </c>
      <c r="R34" s="558">
        <f>M34+Q34</f>
        <v>0</v>
      </c>
      <c r="S34" s="557">
        <f>лаз!S$22*1000</f>
        <v>0</v>
      </c>
      <c r="T34" s="557">
        <f>лаз!T$22*1000</f>
        <v>0</v>
      </c>
      <c r="U34" s="557">
        <f>лаз!U$22*1000</f>
        <v>0</v>
      </c>
      <c r="V34" s="558">
        <f>S34+T34+U34</f>
        <v>0</v>
      </c>
      <c r="W34" s="558">
        <f>Q34+V34</f>
        <v>0</v>
      </c>
      <c r="X34" s="559">
        <f>R34+V34</f>
        <v>0</v>
      </c>
      <c r="Y34" s="560"/>
      <c r="AA34" s="562"/>
      <c r="AC34" s="562">
        <f t="shared" si="4"/>
        <v>0</v>
      </c>
    </row>
    <row r="35" spans="1:29" s="561" customFormat="1" ht="18.95" hidden="1" customHeight="1" outlineLevel="1">
      <c r="A35" s="563"/>
      <c r="B35" s="564"/>
      <c r="C35" s="565"/>
      <c r="D35" s="556"/>
      <c r="E35" s="566"/>
      <c r="F35" s="566"/>
      <c r="G35" s="566"/>
      <c r="H35" s="567">
        <f>E35+F35+G35</f>
        <v>0</v>
      </c>
      <c r="I35" s="566"/>
      <c r="J35" s="566"/>
      <c r="K35" s="566"/>
      <c r="L35" s="567">
        <f>I35+J35+K35</f>
        <v>0</v>
      </c>
      <c r="M35" s="567">
        <f>H35+L35</f>
        <v>0</v>
      </c>
      <c r="N35" s="566"/>
      <c r="O35" s="566"/>
      <c r="P35" s="566"/>
      <c r="Q35" s="567">
        <f>N35+O35+P35</f>
        <v>0</v>
      </c>
      <c r="R35" s="567">
        <f>M35+Q35</f>
        <v>0</v>
      </c>
      <c r="S35" s="566"/>
      <c r="T35" s="566"/>
      <c r="U35" s="566"/>
      <c r="V35" s="567">
        <f>S35+T35+U35</f>
        <v>0</v>
      </c>
      <c r="W35" s="567">
        <f>Q35+V35</f>
        <v>0</v>
      </c>
      <c r="X35" s="562">
        <f>R35+V35</f>
        <v>0</v>
      </c>
      <c r="Y35" s="560"/>
      <c r="AA35" s="562"/>
      <c r="AB35" s="568"/>
      <c r="AC35" s="562">
        <f t="shared" si="4"/>
        <v>0</v>
      </c>
    </row>
    <row r="36" spans="1:29" s="561" customFormat="1" ht="18.95" hidden="1" customHeight="1" outlineLevel="1">
      <c r="A36" s="563"/>
      <c r="B36" s="569" t="s">
        <v>415</v>
      </c>
      <c r="C36" s="570" t="s">
        <v>383</v>
      </c>
      <c r="D36" s="556"/>
      <c r="E36" s="571">
        <f t="shared" ref="E36:G36" si="27">IF(E35=0,,E37/E35*1000)</f>
        <v>0</v>
      </c>
      <c r="F36" s="571">
        <f t="shared" si="27"/>
        <v>0</v>
      </c>
      <c r="G36" s="571">
        <f t="shared" si="27"/>
        <v>0</v>
      </c>
      <c r="H36" s="572">
        <f>IF(H35=0,,H37/H35*1000)</f>
        <v>0</v>
      </c>
      <c r="I36" s="571">
        <f t="shared" ref="I36:K36" si="28">IF(I35=0,,I37/I35*1000)</f>
        <v>0</v>
      </c>
      <c r="J36" s="571">
        <f t="shared" si="28"/>
        <v>0</v>
      </c>
      <c r="K36" s="571">
        <f t="shared" si="28"/>
        <v>0</v>
      </c>
      <c r="L36" s="573">
        <f>IF(L35=0,,L37/L35*1000)</f>
        <v>0</v>
      </c>
      <c r="M36" s="573">
        <f>IF(M35=0,,M37/M35*1000)</f>
        <v>0</v>
      </c>
      <c r="N36" s="571">
        <f t="shared" ref="N36:P36" si="29">IF(N35=0,,N37/N35*1000)</f>
        <v>0</v>
      </c>
      <c r="O36" s="571">
        <f t="shared" si="29"/>
        <v>0</v>
      </c>
      <c r="P36" s="571">
        <f t="shared" si="29"/>
        <v>0</v>
      </c>
      <c r="Q36" s="573">
        <f>IF(Q35=0,,Q37/Q35*1000)</f>
        <v>0</v>
      </c>
      <c r="R36" s="573">
        <f>IF(R35=0,,R37/R35*1000)</f>
        <v>0</v>
      </c>
      <c r="S36" s="571">
        <f t="shared" ref="S36:U36" si="30">IF(S35=0,,S37/S35*1000)</f>
        <v>0</v>
      </c>
      <c r="T36" s="571">
        <f t="shared" si="30"/>
        <v>0</v>
      </c>
      <c r="U36" s="571">
        <f t="shared" si="30"/>
        <v>0</v>
      </c>
      <c r="V36" s="573">
        <f>IF(V35=0,,V37/V35*1000)</f>
        <v>0</v>
      </c>
      <c r="W36" s="573">
        <f>IF(W35=0,,W37/W35*1000)</f>
        <v>0</v>
      </c>
      <c r="X36" s="574">
        <f>IF(X35=0,,X37/X35*1000)</f>
        <v>0</v>
      </c>
      <c r="Y36" s="575"/>
      <c r="AA36" s="574"/>
      <c r="AB36" s="568"/>
      <c r="AC36" s="574">
        <f t="shared" si="4"/>
        <v>0</v>
      </c>
    </row>
    <row r="37" spans="1:29" s="561" customFormat="1" ht="18.95" hidden="1" customHeight="1" outlineLevel="1">
      <c r="A37" s="563"/>
      <c r="B37" s="576" t="s">
        <v>416</v>
      </c>
      <c r="C37" s="577" t="s">
        <v>417</v>
      </c>
      <c r="D37" s="556"/>
      <c r="E37" s="566">
        <f>[2]лаз!D$48</f>
        <v>0</v>
      </c>
      <c r="F37" s="566">
        <f>[2]лаз!E$48</f>
        <v>0</v>
      </c>
      <c r="G37" s="566">
        <f>[2]лаз!F$48</f>
        <v>0</v>
      </c>
      <c r="H37" s="567">
        <f>E37+F37+G37</f>
        <v>0</v>
      </c>
      <c r="I37" s="566"/>
      <c r="J37" s="566"/>
      <c r="K37" s="566"/>
      <c r="L37" s="567">
        <f>I37+J37+K37</f>
        <v>0</v>
      </c>
      <c r="M37" s="567">
        <f>H37+L37</f>
        <v>0</v>
      </c>
      <c r="N37" s="566"/>
      <c r="O37" s="566"/>
      <c r="P37" s="566"/>
      <c r="Q37" s="567">
        <f>N37+O37+P37</f>
        <v>0</v>
      </c>
      <c r="R37" s="567">
        <f>M37+Q37</f>
        <v>0</v>
      </c>
      <c r="S37" s="566"/>
      <c r="T37" s="566"/>
      <c r="U37" s="566"/>
      <c r="V37" s="567">
        <f>S37+T37+U37</f>
        <v>0</v>
      </c>
      <c r="W37" s="567">
        <f>Q37+V37</f>
        <v>0</v>
      </c>
      <c r="X37" s="562">
        <f>R37+V37</f>
        <v>0</v>
      </c>
      <c r="Y37" s="560"/>
      <c r="AA37" s="562"/>
      <c r="AB37" s="568"/>
      <c r="AC37" s="562">
        <f t="shared" si="4"/>
        <v>0</v>
      </c>
    </row>
    <row r="38" spans="1:29" s="561" customFormat="1" ht="18.75" hidden="1" customHeight="1" outlineLevel="1">
      <c r="A38" s="563"/>
      <c r="B38" s="564"/>
      <c r="C38" s="565"/>
      <c r="D38" s="556"/>
      <c r="E38" s="566"/>
      <c r="F38" s="566"/>
      <c r="G38" s="566"/>
      <c r="H38" s="578"/>
      <c r="I38" s="566"/>
      <c r="J38" s="566"/>
      <c r="K38" s="566"/>
      <c r="L38" s="578"/>
      <c r="M38" s="578"/>
      <c r="N38" s="566"/>
      <c r="O38" s="566"/>
      <c r="P38" s="566"/>
      <c r="Q38" s="578"/>
      <c r="R38" s="578"/>
      <c r="S38" s="566"/>
      <c r="T38" s="566"/>
      <c r="U38" s="566"/>
      <c r="V38" s="578"/>
      <c r="W38" s="578"/>
      <c r="X38" s="579"/>
      <c r="Y38" s="560"/>
      <c r="AA38" s="579"/>
      <c r="AB38" s="568"/>
      <c r="AC38" s="579"/>
    </row>
    <row r="39" spans="1:29" s="561" customFormat="1" ht="18.95" hidden="1" customHeight="1" outlineLevel="1">
      <c r="A39" s="563"/>
      <c r="B39" s="580"/>
      <c r="C39" s="581"/>
      <c r="D39" s="556"/>
      <c r="E39" s="582"/>
      <c r="F39" s="582"/>
      <c r="G39" s="582"/>
      <c r="H39" s="583"/>
      <c r="I39" s="582"/>
      <c r="J39" s="582"/>
      <c r="K39" s="582"/>
      <c r="L39" s="583"/>
      <c r="M39" s="583"/>
      <c r="N39" s="582"/>
      <c r="O39" s="582"/>
      <c r="P39" s="582"/>
      <c r="Q39" s="583"/>
      <c r="R39" s="583"/>
      <c r="S39" s="582"/>
      <c r="T39" s="582"/>
      <c r="U39" s="582"/>
      <c r="V39" s="583"/>
      <c r="W39" s="583"/>
      <c r="X39" s="584"/>
      <c r="Y39" s="560"/>
      <c r="AA39" s="585"/>
      <c r="AB39" s="568"/>
      <c r="AC39" s="585"/>
    </row>
    <row r="40" spans="1:29" s="561" customFormat="1" ht="18.95" hidden="1" customHeight="1" outlineLevel="1">
      <c r="A40" s="563"/>
      <c r="B40" s="564"/>
      <c r="C40" s="565"/>
      <c r="D40" s="556"/>
      <c r="E40" s="566"/>
      <c r="F40" s="566"/>
      <c r="G40" s="566"/>
      <c r="H40" s="578"/>
      <c r="I40" s="566"/>
      <c r="J40" s="566"/>
      <c r="K40" s="566"/>
      <c r="L40" s="578"/>
      <c r="M40" s="578"/>
      <c r="N40" s="566"/>
      <c r="O40" s="566"/>
      <c r="P40" s="566"/>
      <c r="Q40" s="578"/>
      <c r="R40" s="578"/>
      <c r="S40" s="566"/>
      <c r="T40" s="566"/>
      <c r="U40" s="566"/>
      <c r="V40" s="578"/>
      <c r="W40" s="578"/>
      <c r="X40" s="579"/>
      <c r="Y40" s="560"/>
      <c r="AA40" s="579"/>
      <c r="AB40" s="568"/>
      <c r="AC40" s="579"/>
    </row>
    <row r="41" spans="1:29" s="561" customFormat="1" ht="20.25" hidden="1" customHeight="1" outlineLevel="1" thickBot="1">
      <c r="A41" s="563"/>
      <c r="B41" s="564" t="s">
        <v>418</v>
      </c>
      <c r="C41" s="565" t="s">
        <v>417</v>
      </c>
      <c r="D41" s="556"/>
      <c r="E41" s="586">
        <f>E37+E40</f>
        <v>0</v>
      </c>
      <c r="F41" s="586">
        <f t="shared" ref="F41:G41" si="31">F37+F40</f>
        <v>0</v>
      </c>
      <c r="G41" s="586">
        <f t="shared" si="31"/>
        <v>0</v>
      </c>
      <c r="H41" s="567">
        <f>E41+F41+G41</f>
        <v>0</v>
      </c>
      <c r="I41" s="586">
        <f>I37+I40</f>
        <v>0</v>
      </c>
      <c r="J41" s="586">
        <f>J37+J40</f>
        <v>0</v>
      </c>
      <c r="K41" s="586">
        <f>K37+K40</f>
        <v>0</v>
      </c>
      <c r="L41" s="567">
        <f>I41+J41+K41</f>
        <v>0</v>
      </c>
      <c r="M41" s="567">
        <f>H41+L41</f>
        <v>0</v>
      </c>
      <c r="N41" s="586">
        <f>N37+N40</f>
        <v>0</v>
      </c>
      <c r="O41" s="586">
        <f>O37+O40</f>
        <v>0</v>
      </c>
      <c r="P41" s="586">
        <f>P37+P40</f>
        <v>0</v>
      </c>
      <c r="Q41" s="567">
        <f>N41+O41+P41</f>
        <v>0</v>
      </c>
      <c r="R41" s="567">
        <f>M41+Q41</f>
        <v>0</v>
      </c>
      <c r="S41" s="586">
        <f>S37+S40</f>
        <v>0</v>
      </c>
      <c r="T41" s="586">
        <f>T37+T40</f>
        <v>0</v>
      </c>
      <c r="U41" s="586">
        <f>U37+U40</f>
        <v>0</v>
      </c>
      <c r="V41" s="567">
        <f>S41+T41+U41</f>
        <v>0</v>
      </c>
      <c r="W41" s="567">
        <f>Q41+V41</f>
        <v>0</v>
      </c>
      <c r="X41" s="562">
        <f>R41+V41</f>
        <v>0</v>
      </c>
      <c r="Y41" s="560"/>
      <c r="AA41" s="562"/>
      <c r="AB41" s="568"/>
      <c r="AC41" s="562">
        <f t="shared" si="4"/>
        <v>0</v>
      </c>
    </row>
    <row r="42" spans="1:29" s="561" customFormat="1" ht="22.5" hidden="1" customHeight="1" outlineLevel="1">
      <c r="A42" s="541" t="s">
        <v>136</v>
      </c>
      <c r="B42" s="542" t="s">
        <v>424</v>
      </c>
      <c r="C42" s="603"/>
      <c r="D42" s="556"/>
      <c r="E42" s="597"/>
      <c r="F42" s="597"/>
      <c r="G42" s="597"/>
      <c r="H42" s="598"/>
      <c r="I42" s="597"/>
      <c r="J42" s="597"/>
      <c r="K42" s="597"/>
      <c r="L42" s="598"/>
      <c r="M42" s="598"/>
      <c r="N42" s="597"/>
      <c r="O42" s="597"/>
      <c r="P42" s="597"/>
      <c r="Q42" s="598"/>
      <c r="R42" s="599"/>
      <c r="S42" s="597"/>
      <c r="T42" s="597"/>
      <c r="U42" s="597"/>
      <c r="V42" s="599"/>
      <c r="W42" s="599"/>
      <c r="X42" s="549">
        <f>X43-X44</f>
        <v>0</v>
      </c>
      <c r="Y42" s="600"/>
      <c r="AA42" s="601"/>
      <c r="AB42" s="568"/>
      <c r="AC42" s="601">
        <f t="shared" si="4"/>
        <v>0</v>
      </c>
    </row>
    <row r="43" spans="1:29" s="561" customFormat="1" ht="18.95" hidden="1" customHeight="1" outlineLevel="1">
      <c r="A43" s="553"/>
      <c r="B43" s="554" t="s">
        <v>413</v>
      </c>
      <c r="C43" s="555" t="s">
        <v>414</v>
      </c>
      <c r="D43" s="556"/>
      <c r="E43" s="557">
        <f>лаз!E$23*1000</f>
        <v>0</v>
      </c>
      <c r="F43" s="557">
        <f>лаз!F$23*1000</f>
        <v>0</v>
      </c>
      <c r="G43" s="557">
        <f>лаз!G$23*1000</f>
        <v>0</v>
      </c>
      <c r="H43" s="558">
        <f>E43+F43+G43</f>
        <v>0</v>
      </c>
      <c r="I43" s="557">
        <f>лаз!I$23*1000</f>
        <v>0</v>
      </c>
      <c r="J43" s="557">
        <f>лаз!J$23*1000</f>
        <v>0</v>
      </c>
      <c r="K43" s="557">
        <f>лаз!K$23*1000</f>
        <v>0</v>
      </c>
      <c r="L43" s="558">
        <f>I43+J43+K43</f>
        <v>0</v>
      </c>
      <c r="M43" s="558">
        <f>H43+L43</f>
        <v>0</v>
      </c>
      <c r="N43" s="557">
        <f>лаз!N$23*1000</f>
        <v>0</v>
      </c>
      <c r="O43" s="557">
        <f>лаз!O$23*1000</f>
        <v>0</v>
      </c>
      <c r="P43" s="557">
        <f>лаз!P$23*1000</f>
        <v>0</v>
      </c>
      <c r="Q43" s="558">
        <f>N43+O43+P43</f>
        <v>0</v>
      </c>
      <c r="R43" s="558">
        <f>M43+Q43</f>
        <v>0</v>
      </c>
      <c r="S43" s="557">
        <f>лаз!S$23*1000</f>
        <v>0</v>
      </c>
      <c r="T43" s="557">
        <f>лаз!T$23*1000</f>
        <v>0</v>
      </c>
      <c r="U43" s="557">
        <f>лаз!U$23*1000</f>
        <v>0</v>
      </c>
      <c r="V43" s="558">
        <f>S43+T43+U43</f>
        <v>0</v>
      </c>
      <c r="W43" s="558">
        <f>Q43+V43</f>
        <v>0</v>
      </c>
      <c r="X43" s="559">
        <f>R43+V43</f>
        <v>0</v>
      </c>
      <c r="Y43" s="560"/>
      <c r="AA43" s="562"/>
      <c r="AC43" s="562">
        <f t="shared" si="4"/>
        <v>0</v>
      </c>
    </row>
    <row r="44" spans="1:29" s="561" customFormat="1" ht="18.95" hidden="1" customHeight="1" outlineLevel="1">
      <c r="A44" s="563"/>
      <c r="B44" s="564"/>
      <c r="C44" s="565"/>
      <c r="D44" s="556"/>
      <c r="E44" s="566"/>
      <c r="F44" s="566"/>
      <c r="G44" s="566"/>
      <c r="H44" s="567">
        <f>E44+F44+G44</f>
        <v>0</v>
      </c>
      <c r="I44" s="566"/>
      <c r="J44" s="566"/>
      <c r="K44" s="566"/>
      <c r="L44" s="567">
        <f>I44+J44+K44</f>
        <v>0</v>
      </c>
      <c r="M44" s="567">
        <f>H44+L44</f>
        <v>0</v>
      </c>
      <c r="N44" s="566"/>
      <c r="O44" s="566"/>
      <c r="P44" s="566"/>
      <c r="Q44" s="567">
        <f>N44+O44+P44</f>
        <v>0</v>
      </c>
      <c r="R44" s="567">
        <f>M44+Q44</f>
        <v>0</v>
      </c>
      <c r="S44" s="566"/>
      <c r="T44" s="566"/>
      <c r="U44" s="566"/>
      <c r="V44" s="567">
        <f>S44+T44+U44</f>
        <v>0</v>
      </c>
      <c r="W44" s="567">
        <f>Q44+V44</f>
        <v>0</v>
      </c>
      <c r="X44" s="562">
        <f>R44+V44</f>
        <v>0</v>
      </c>
      <c r="Y44" s="560"/>
      <c r="AA44" s="562"/>
      <c r="AB44" s="568"/>
      <c r="AC44" s="562">
        <f t="shared" si="4"/>
        <v>0</v>
      </c>
    </row>
    <row r="45" spans="1:29" s="561" customFormat="1" ht="18.95" hidden="1" customHeight="1" outlineLevel="1">
      <c r="A45" s="563"/>
      <c r="B45" s="569" t="s">
        <v>415</v>
      </c>
      <c r="C45" s="570" t="s">
        <v>383</v>
      </c>
      <c r="D45" s="556"/>
      <c r="E45" s="571">
        <f t="shared" ref="E45:G45" si="32">IF(E44=0,,E46/E44*1000)</f>
        <v>0</v>
      </c>
      <c r="F45" s="571">
        <f t="shared" si="32"/>
        <v>0</v>
      </c>
      <c r="G45" s="571">
        <f t="shared" si="32"/>
        <v>0</v>
      </c>
      <c r="H45" s="572">
        <f>IF(H44=0,,H46/H44*1000)</f>
        <v>0</v>
      </c>
      <c r="I45" s="571">
        <f t="shared" ref="I45:K45" si="33">IF(I44=0,,I46/I44*1000)</f>
        <v>0</v>
      </c>
      <c r="J45" s="571">
        <f t="shared" si="33"/>
        <v>0</v>
      </c>
      <c r="K45" s="571">
        <f t="shared" si="33"/>
        <v>0</v>
      </c>
      <c r="L45" s="573">
        <f>IF(L44=0,,L46/L44*1000)</f>
        <v>0</v>
      </c>
      <c r="M45" s="573">
        <f>IF(M44=0,,M46/M44*1000)</f>
        <v>0</v>
      </c>
      <c r="N45" s="571">
        <f t="shared" ref="N45:P45" si="34">IF(N44=0,,N46/N44*1000)</f>
        <v>0</v>
      </c>
      <c r="O45" s="571">
        <f t="shared" si="34"/>
        <v>0</v>
      </c>
      <c r="P45" s="571">
        <f t="shared" si="34"/>
        <v>0</v>
      </c>
      <c r="Q45" s="573">
        <f>IF(Q44=0,,Q46/Q44*1000)</f>
        <v>0</v>
      </c>
      <c r="R45" s="573">
        <f>IF(R44=0,,R46/R44*1000)</f>
        <v>0</v>
      </c>
      <c r="S45" s="571">
        <f t="shared" ref="S45:U45" si="35">IF(S44=0,,S46/S44*1000)</f>
        <v>0</v>
      </c>
      <c r="T45" s="571">
        <f t="shared" si="35"/>
        <v>0</v>
      </c>
      <c r="U45" s="571">
        <f t="shared" si="35"/>
        <v>0</v>
      </c>
      <c r="V45" s="573">
        <f>IF(V44=0,,V46/V44*1000)</f>
        <v>0</v>
      </c>
      <c r="W45" s="573">
        <f>IF(W44=0,,W46/W44*1000)</f>
        <v>0</v>
      </c>
      <c r="X45" s="574">
        <f>IF(X44=0,,X46/X44*1000)</f>
        <v>0</v>
      </c>
      <c r="Y45" s="575"/>
      <c r="AA45" s="574"/>
      <c r="AB45" s="568"/>
      <c r="AC45" s="574">
        <f t="shared" si="4"/>
        <v>0</v>
      </c>
    </row>
    <row r="46" spans="1:29" s="561" customFormat="1" ht="18.95" hidden="1" customHeight="1" outlineLevel="1">
      <c r="A46" s="563"/>
      <c r="B46" s="576" t="s">
        <v>416</v>
      </c>
      <c r="C46" s="577" t="s">
        <v>417</v>
      </c>
      <c r="D46" s="556"/>
      <c r="E46" s="566">
        <f>[2]лаз!D$62/1000</f>
        <v>0</v>
      </c>
      <c r="F46" s="566">
        <f>[2]лаз!E$62/1000</f>
        <v>0</v>
      </c>
      <c r="G46" s="566">
        <f>[2]лаз!F$62/1000</f>
        <v>0</v>
      </c>
      <c r="H46" s="567">
        <f>E46+F46+G46</f>
        <v>0</v>
      </c>
      <c r="I46" s="566">
        <f>[2]лаз!H$62/1000</f>
        <v>0</v>
      </c>
      <c r="J46" s="566">
        <f>[2]лаз!I$62/1000</f>
        <v>0</v>
      </c>
      <c r="K46" s="566">
        <f>[2]лаз!J$62/1000</f>
        <v>0</v>
      </c>
      <c r="L46" s="567">
        <f>I46+J46+K46</f>
        <v>0</v>
      </c>
      <c r="M46" s="567">
        <f>H46+L46</f>
        <v>0</v>
      </c>
      <c r="N46" s="566">
        <f>[2]лаз!M$62/1000</f>
        <v>0</v>
      </c>
      <c r="O46" s="566">
        <f>[2]лаз!N$62/1000</f>
        <v>0</v>
      </c>
      <c r="P46" s="566">
        <f>[2]лаз!O$62/1000</f>
        <v>0</v>
      </c>
      <c r="Q46" s="567">
        <f>N46+O46+P46</f>
        <v>0</v>
      </c>
      <c r="R46" s="567">
        <f>M46+Q46</f>
        <v>0</v>
      </c>
      <c r="S46" s="566">
        <f>[2]лаз!R$62/1000</f>
        <v>0</v>
      </c>
      <c r="T46" s="566">
        <f>[2]лаз!S$62/1000</f>
        <v>0</v>
      </c>
      <c r="U46" s="566">
        <f>[2]лаз!T$62/1000</f>
        <v>0</v>
      </c>
      <c r="V46" s="567">
        <f>S46+T46+U46</f>
        <v>0</v>
      </c>
      <c r="W46" s="567">
        <f>Q46+V46</f>
        <v>0</v>
      </c>
      <c r="X46" s="562">
        <f>R46+V46</f>
        <v>0</v>
      </c>
      <c r="Y46" s="560"/>
      <c r="AA46" s="562"/>
      <c r="AB46" s="568"/>
      <c r="AC46" s="562">
        <f t="shared" si="4"/>
        <v>0</v>
      </c>
    </row>
    <row r="47" spans="1:29" s="561" customFormat="1" ht="18.75" hidden="1" customHeight="1" outlineLevel="1">
      <c r="A47" s="563"/>
      <c r="B47" s="564"/>
      <c r="C47" s="565"/>
      <c r="D47" s="556"/>
      <c r="E47" s="566"/>
      <c r="F47" s="566"/>
      <c r="G47" s="566"/>
      <c r="H47" s="578">
        <f>E47+F47+G47</f>
        <v>0</v>
      </c>
      <c r="I47" s="566"/>
      <c r="J47" s="566"/>
      <c r="K47" s="566"/>
      <c r="L47" s="578">
        <f>I47+J47+K47</f>
        <v>0</v>
      </c>
      <c r="M47" s="578">
        <f>H47+L47</f>
        <v>0</v>
      </c>
      <c r="N47" s="566"/>
      <c r="O47" s="566"/>
      <c r="P47" s="566"/>
      <c r="Q47" s="578">
        <f>N47+O47+P47</f>
        <v>0</v>
      </c>
      <c r="R47" s="578">
        <f>M47+Q47</f>
        <v>0</v>
      </c>
      <c r="S47" s="566"/>
      <c r="T47" s="566"/>
      <c r="U47" s="566"/>
      <c r="V47" s="578">
        <f>S47+T47+U47</f>
        <v>0</v>
      </c>
      <c r="W47" s="578">
        <f>Q47+V47</f>
        <v>0</v>
      </c>
      <c r="X47" s="579">
        <f>R47+V47</f>
        <v>0</v>
      </c>
      <c r="Y47" s="560"/>
      <c r="AA47" s="579"/>
      <c r="AB47" s="568"/>
      <c r="AC47" s="579">
        <f t="shared" si="4"/>
        <v>0</v>
      </c>
    </row>
    <row r="48" spans="1:29" s="561" customFormat="1" ht="18.95" hidden="1" customHeight="1" outlineLevel="1">
      <c r="A48" s="563"/>
      <c r="B48" s="580"/>
      <c r="C48" s="581"/>
      <c r="D48" s="556"/>
      <c r="E48" s="582"/>
      <c r="F48" s="582"/>
      <c r="G48" s="582"/>
      <c r="H48" s="583">
        <f t="shared" ref="H48:X48" si="36">IF(H47=0,,H49/H47*1000)</f>
        <v>0</v>
      </c>
      <c r="I48" s="582">
        <f t="shared" si="36"/>
        <v>0</v>
      </c>
      <c r="J48" s="582">
        <f t="shared" si="36"/>
        <v>0</v>
      </c>
      <c r="K48" s="582">
        <f t="shared" si="36"/>
        <v>0</v>
      </c>
      <c r="L48" s="583">
        <f t="shared" si="36"/>
        <v>0</v>
      </c>
      <c r="M48" s="583">
        <f t="shared" si="36"/>
        <v>0</v>
      </c>
      <c r="N48" s="582">
        <f t="shared" si="36"/>
        <v>0</v>
      </c>
      <c r="O48" s="582">
        <f t="shared" si="36"/>
        <v>0</v>
      </c>
      <c r="P48" s="582">
        <f t="shared" si="36"/>
        <v>0</v>
      </c>
      <c r="Q48" s="583">
        <f t="shared" si="36"/>
        <v>0</v>
      </c>
      <c r="R48" s="583">
        <f t="shared" si="36"/>
        <v>0</v>
      </c>
      <c r="S48" s="582">
        <f t="shared" si="36"/>
        <v>0</v>
      </c>
      <c r="T48" s="582">
        <f t="shared" si="36"/>
        <v>0</v>
      </c>
      <c r="U48" s="582">
        <f t="shared" si="36"/>
        <v>0</v>
      </c>
      <c r="V48" s="583">
        <f t="shared" si="36"/>
        <v>0</v>
      </c>
      <c r="W48" s="583">
        <f t="shared" si="36"/>
        <v>0</v>
      </c>
      <c r="X48" s="584">
        <f t="shared" si="36"/>
        <v>0</v>
      </c>
      <c r="Y48" s="560"/>
      <c r="AA48" s="585"/>
      <c r="AB48" s="568"/>
      <c r="AC48" s="585">
        <f t="shared" si="4"/>
        <v>0</v>
      </c>
    </row>
    <row r="49" spans="1:29" s="561" customFormat="1" ht="18.95" hidden="1" customHeight="1" outlineLevel="1">
      <c r="A49" s="563"/>
      <c r="B49" s="564"/>
      <c r="C49" s="565"/>
      <c r="D49" s="556"/>
      <c r="E49" s="566"/>
      <c r="F49" s="566"/>
      <c r="G49" s="566"/>
      <c r="H49" s="578">
        <f>E49+F49+G49</f>
        <v>0</v>
      </c>
      <c r="I49" s="566"/>
      <c r="J49" s="566"/>
      <c r="K49" s="566"/>
      <c r="L49" s="578">
        <f>I49+J49+K49</f>
        <v>0</v>
      </c>
      <c r="M49" s="578">
        <f>H49+L49</f>
        <v>0</v>
      </c>
      <c r="N49" s="566"/>
      <c r="O49" s="566"/>
      <c r="P49" s="566"/>
      <c r="Q49" s="578">
        <f>N49+O49+P49</f>
        <v>0</v>
      </c>
      <c r="R49" s="578">
        <f>M49+Q49</f>
        <v>0</v>
      </c>
      <c r="S49" s="566"/>
      <c r="T49" s="566"/>
      <c r="U49" s="566"/>
      <c r="V49" s="578">
        <f>S49+T49+U49</f>
        <v>0</v>
      </c>
      <c r="W49" s="578">
        <f>Q49+V49</f>
        <v>0</v>
      </c>
      <c r="X49" s="579">
        <f>R49+V49</f>
        <v>0</v>
      </c>
      <c r="Y49" s="560"/>
      <c r="AA49" s="579"/>
      <c r="AB49" s="568"/>
      <c r="AC49" s="579">
        <f t="shared" si="4"/>
        <v>0</v>
      </c>
    </row>
    <row r="50" spans="1:29" s="561" customFormat="1" ht="20.25" hidden="1" customHeight="1" outlineLevel="1" thickBot="1">
      <c r="A50" s="563"/>
      <c r="B50" s="564" t="s">
        <v>418</v>
      </c>
      <c r="C50" s="565" t="s">
        <v>417</v>
      </c>
      <c r="D50" s="556"/>
      <c r="E50" s="586">
        <f>E46+E49</f>
        <v>0</v>
      </c>
      <c r="F50" s="586">
        <f t="shared" ref="F50:G50" si="37">F46+F49</f>
        <v>0</v>
      </c>
      <c r="G50" s="586">
        <f t="shared" si="37"/>
        <v>0</v>
      </c>
      <c r="H50" s="567">
        <f>E50+F50+G50</f>
        <v>0</v>
      </c>
      <c r="I50" s="586">
        <f>I46+I49</f>
        <v>0</v>
      </c>
      <c r="J50" s="586">
        <f>J46+J49</f>
        <v>0</v>
      </c>
      <c r="K50" s="586">
        <f>K46+K49</f>
        <v>0</v>
      </c>
      <c r="L50" s="567">
        <f>I50+J50+K50</f>
        <v>0</v>
      </c>
      <c r="M50" s="567">
        <f>M46+M49</f>
        <v>0</v>
      </c>
      <c r="N50" s="586">
        <f>N46+N49</f>
        <v>0</v>
      </c>
      <c r="O50" s="586">
        <f>O46+O49</f>
        <v>0</v>
      </c>
      <c r="P50" s="586">
        <f>P46+P49</f>
        <v>0</v>
      </c>
      <c r="Q50" s="567">
        <f>N50+O50+P50</f>
        <v>0</v>
      </c>
      <c r="R50" s="567">
        <f>R46+R49</f>
        <v>0</v>
      </c>
      <c r="S50" s="586">
        <f>S46+S49</f>
        <v>0</v>
      </c>
      <c r="T50" s="586">
        <f>T46+T49</f>
        <v>0</v>
      </c>
      <c r="U50" s="586">
        <f>U46+U49</f>
        <v>0</v>
      </c>
      <c r="V50" s="567">
        <f>S50+T50+U50</f>
        <v>0</v>
      </c>
      <c r="W50" s="567">
        <f>W46+W49</f>
        <v>0</v>
      </c>
      <c r="X50" s="562">
        <f>R50+V50</f>
        <v>0</v>
      </c>
      <c r="Y50" s="560"/>
      <c r="AA50" s="562"/>
      <c r="AB50" s="568"/>
      <c r="AC50" s="562">
        <f t="shared" si="4"/>
        <v>0</v>
      </c>
    </row>
    <row r="51" spans="1:29" s="561" customFormat="1" ht="22.5" hidden="1" customHeight="1" outlineLevel="1">
      <c r="A51" s="541" t="s">
        <v>137</v>
      </c>
      <c r="B51" s="542" t="s">
        <v>425</v>
      </c>
      <c r="C51" s="603"/>
      <c r="D51" s="556"/>
      <c r="E51" s="597"/>
      <c r="F51" s="597"/>
      <c r="G51" s="597"/>
      <c r="H51" s="598"/>
      <c r="I51" s="597"/>
      <c r="J51" s="597"/>
      <c r="K51" s="597"/>
      <c r="L51" s="598"/>
      <c r="M51" s="598"/>
      <c r="N51" s="597"/>
      <c r="O51" s="597"/>
      <c r="P51" s="597"/>
      <c r="Q51" s="598"/>
      <c r="R51" s="599"/>
      <c r="S51" s="597"/>
      <c r="T51" s="597"/>
      <c r="U51" s="597"/>
      <c r="V51" s="599"/>
      <c r="W51" s="599"/>
      <c r="X51" s="549">
        <f>X52-X53</f>
        <v>0</v>
      </c>
      <c r="Y51" s="600"/>
      <c r="AA51" s="601"/>
      <c r="AB51" s="568"/>
      <c r="AC51" s="601">
        <f t="shared" si="4"/>
        <v>0</v>
      </c>
    </row>
    <row r="52" spans="1:29" s="561" customFormat="1" ht="18.95" hidden="1" customHeight="1" outlineLevel="1">
      <c r="A52" s="553"/>
      <c r="B52" s="554" t="s">
        <v>413</v>
      </c>
      <c r="C52" s="555" t="s">
        <v>414</v>
      </c>
      <c r="D52" s="556"/>
      <c r="E52" s="557">
        <f>лаз!E$24*1000</f>
        <v>0</v>
      </c>
      <c r="F52" s="557">
        <f>лаз!F$24*1000</f>
        <v>0</v>
      </c>
      <c r="G52" s="557">
        <f>лаз!G$24*1000</f>
        <v>0</v>
      </c>
      <c r="H52" s="558">
        <f>E52+F52+G52</f>
        <v>0</v>
      </c>
      <c r="I52" s="557">
        <f>лаз!I$24*1000</f>
        <v>0</v>
      </c>
      <c r="J52" s="557">
        <f>лаз!J$24*1000</f>
        <v>0</v>
      </c>
      <c r="K52" s="557">
        <f>лаз!K$24*1000</f>
        <v>0</v>
      </c>
      <c r="L52" s="558">
        <f>I52+J52+K52</f>
        <v>0</v>
      </c>
      <c r="M52" s="558">
        <f>H52+L52</f>
        <v>0</v>
      </c>
      <c r="N52" s="557">
        <f>лаз!N$24*1000</f>
        <v>0</v>
      </c>
      <c r="O52" s="557">
        <f>лаз!O$24*1000</f>
        <v>0</v>
      </c>
      <c r="P52" s="557">
        <f>лаз!P$24*1000</f>
        <v>0</v>
      </c>
      <c r="Q52" s="558">
        <f>N52+O52+P52</f>
        <v>0</v>
      </c>
      <c r="R52" s="558">
        <f>M52+Q52</f>
        <v>0</v>
      </c>
      <c r="S52" s="557">
        <f>лаз!S$24*1000</f>
        <v>0</v>
      </c>
      <c r="T52" s="557">
        <f>лаз!T$24*1000</f>
        <v>0</v>
      </c>
      <c r="U52" s="557">
        <f>лаз!U$24*1000</f>
        <v>0</v>
      </c>
      <c r="V52" s="558">
        <f>S52+T52+U52</f>
        <v>0</v>
      </c>
      <c r="W52" s="558">
        <f>Q52+V52</f>
        <v>0</v>
      </c>
      <c r="X52" s="559">
        <f>R52+V52</f>
        <v>0</v>
      </c>
      <c r="Y52" s="560"/>
      <c r="AA52" s="562"/>
      <c r="AC52" s="562">
        <f t="shared" si="4"/>
        <v>0</v>
      </c>
    </row>
    <row r="53" spans="1:29" s="561" customFormat="1" ht="18.95" hidden="1" customHeight="1" outlineLevel="1">
      <c r="A53" s="563"/>
      <c r="B53" s="564"/>
      <c r="C53" s="565"/>
      <c r="D53" s="556"/>
      <c r="E53" s="566"/>
      <c r="F53" s="566"/>
      <c r="G53" s="566"/>
      <c r="H53" s="567">
        <f>E53+F53+G53</f>
        <v>0</v>
      </c>
      <c r="I53" s="566"/>
      <c r="J53" s="566"/>
      <c r="K53" s="566"/>
      <c r="L53" s="567">
        <f>I53+J53+K53</f>
        <v>0</v>
      </c>
      <c r="M53" s="567">
        <f>H53+L53</f>
        <v>0</v>
      </c>
      <c r="N53" s="566"/>
      <c r="O53" s="566"/>
      <c r="P53" s="566"/>
      <c r="Q53" s="567">
        <f>N53+O53+P53</f>
        <v>0</v>
      </c>
      <c r="R53" s="567">
        <f>M53+Q53</f>
        <v>0</v>
      </c>
      <c r="S53" s="566"/>
      <c r="T53" s="566"/>
      <c r="U53" s="566"/>
      <c r="V53" s="567">
        <f>S53+T53+U53</f>
        <v>0</v>
      </c>
      <c r="W53" s="567">
        <f>Q53+V53</f>
        <v>0</v>
      </c>
      <c r="X53" s="562">
        <f>R53+V53</f>
        <v>0</v>
      </c>
      <c r="Y53" s="560"/>
      <c r="AA53" s="562"/>
      <c r="AB53" s="568"/>
      <c r="AC53" s="562">
        <f t="shared" si="4"/>
        <v>0</v>
      </c>
    </row>
    <row r="54" spans="1:29" s="561" customFormat="1" ht="18.95" hidden="1" customHeight="1" outlineLevel="1">
      <c r="A54" s="563"/>
      <c r="B54" s="569" t="s">
        <v>415</v>
      </c>
      <c r="C54" s="570" t="s">
        <v>383</v>
      </c>
      <c r="D54" s="556"/>
      <c r="E54" s="571">
        <f t="shared" ref="E54:G54" si="38">IF(E53=0,,E55/E53*1000)</f>
        <v>0</v>
      </c>
      <c r="F54" s="571">
        <f t="shared" si="38"/>
        <v>0</v>
      </c>
      <c r="G54" s="571">
        <f t="shared" si="38"/>
        <v>0</v>
      </c>
      <c r="H54" s="572">
        <f>IF(H53=0,,H55/H53*1000)</f>
        <v>0</v>
      </c>
      <c r="I54" s="571">
        <f t="shared" ref="I54:K54" si="39">IF(I53=0,,I55/I53*1000)</f>
        <v>0</v>
      </c>
      <c r="J54" s="571">
        <f t="shared" si="39"/>
        <v>0</v>
      </c>
      <c r="K54" s="571">
        <f t="shared" si="39"/>
        <v>0</v>
      </c>
      <c r="L54" s="573">
        <f>IF(L53=0,,L55/L53*1000)</f>
        <v>0</v>
      </c>
      <c r="M54" s="573">
        <f>IF(M53=0,,M55/M53*1000)</f>
        <v>0</v>
      </c>
      <c r="N54" s="571">
        <f t="shared" ref="N54:P54" si="40">IF(N53=0,,N55/N53*1000)</f>
        <v>0</v>
      </c>
      <c r="O54" s="571">
        <f t="shared" si="40"/>
        <v>0</v>
      </c>
      <c r="P54" s="571">
        <f t="shared" si="40"/>
        <v>0</v>
      </c>
      <c r="Q54" s="573">
        <f>IF(Q53=0,,Q55/Q53*1000)</f>
        <v>0</v>
      </c>
      <c r="R54" s="573">
        <f>IF(R53=0,,R55/R53*1000)</f>
        <v>0</v>
      </c>
      <c r="S54" s="571">
        <f t="shared" ref="S54:U54" si="41">IF(S53=0,,S55/S53*1000)</f>
        <v>0</v>
      </c>
      <c r="T54" s="571">
        <f t="shared" si="41"/>
        <v>0</v>
      </c>
      <c r="U54" s="571">
        <f t="shared" si="41"/>
        <v>0</v>
      </c>
      <c r="V54" s="573">
        <f>IF(V53=0,,V55/V53*1000)</f>
        <v>0</v>
      </c>
      <c r="W54" s="573">
        <f>IF(W53=0,,W55/W53*1000)</f>
        <v>0</v>
      </c>
      <c r="X54" s="574">
        <f>IF(X53=0,,X55/X53*1000)</f>
        <v>0</v>
      </c>
      <c r="Y54" s="575"/>
      <c r="AA54" s="574"/>
      <c r="AB54" s="568"/>
      <c r="AC54" s="574">
        <f t="shared" si="4"/>
        <v>0</v>
      </c>
    </row>
    <row r="55" spans="1:29" s="561" customFormat="1" ht="18.95" hidden="1" customHeight="1" outlineLevel="1">
      <c r="A55" s="563"/>
      <c r="B55" s="576" t="s">
        <v>416</v>
      </c>
      <c r="C55" s="577" t="s">
        <v>417</v>
      </c>
      <c r="D55" s="556"/>
      <c r="E55" s="566"/>
      <c r="F55" s="566"/>
      <c r="G55" s="566"/>
      <c r="H55" s="567">
        <f>E55+F55+G55</f>
        <v>0</v>
      </c>
      <c r="I55" s="566"/>
      <c r="J55" s="566"/>
      <c r="K55" s="566"/>
      <c r="L55" s="567">
        <f>I55+J55+K55</f>
        <v>0</v>
      </c>
      <c r="M55" s="567">
        <f>H55+L55</f>
        <v>0</v>
      </c>
      <c r="N55" s="566"/>
      <c r="O55" s="566"/>
      <c r="P55" s="566"/>
      <c r="Q55" s="567">
        <f>N55+O55+P55</f>
        <v>0</v>
      </c>
      <c r="R55" s="567">
        <f>M55+Q55</f>
        <v>0</v>
      </c>
      <c r="S55" s="566"/>
      <c r="T55" s="566"/>
      <c r="U55" s="566"/>
      <c r="V55" s="567">
        <f>S55+T55+U55</f>
        <v>0</v>
      </c>
      <c r="W55" s="567">
        <f>Q55+V55</f>
        <v>0</v>
      </c>
      <c r="X55" s="562">
        <f>R55+V55</f>
        <v>0</v>
      </c>
      <c r="Y55" s="560"/>
      <c r="AA55" s="562"/>
      <c r="AB55" s="568"/>
      <c r="AC55" s="562">
        <f t="shared" si="4"/>
        <v>0</v>
      </c>
    </row>
    <row r="56" spans="1:29" s="561" customFormat="1" ht="18.75" hidden="1" customHeight="1" outlineLevel="1">
      <c r="A56" s="563"/>
      <c r="B56" s="564"/>
      <c r="C56" s="565"/>
      <c r="D56" s="556"/>
      <c r="E56" s="566"/>
      <c r="F56" s="566"/>
      <c r="G56" s="566"/>
      <c r="H56" s="578">
        <f>E56+F56+G56</f>
        <v>0</v>
      </c>
      <c r="I56" s="566"/>
      <c r="J56" s="566"/>
      <c r="K56" s="566"/>
      <c r="L56" s="578">
        <f>I56+J56+K56</f>
        <v>0</v>
      </c>
      <c r="M56" s="578">
        <f>H56+L56</f>
        <v>0</v>
      </c>
      <c r="N56" s="566"/>
      <c r="O56" s="566"/>
      <c r="P56" s="566"/>
      <c r="Q56" s="578">
        <f>N56+O56+P56</f>
        <v>0</v>
      </c>
      <c r="R56" s="578">
        <f>M56+Q56</f>
        <v>0</v>
      </c>
      <c r="S56" s="566"/>
      <c r="T56" s="566"/>
      <c r="U56" s="566"/>
      <c r="V56" s="578">
        <f>S56+T56+U56</f>
        <v>0</v>
      </c>
      <c r="W56" s="578">
        <f>Q56+V56</f>
        <v>0</v>
      </c>
      <c r="X56" s="579">
        <f>R56+V56</f>
        <v>0</v>
      </c>
      <c r="Y56" s="560"/>
      <c r="AA56" s="579"/>
      <c r="AB56" s="568"/>
      <c r="AC56" s="579">
        <f t="shared" si="4"/>
        <v>0</v>
      </c>
    </row>
    <row r="57" spans="1:29" s="561" customFormat="1" ht="18.95" hidden="1" customHeight="1" outlineLevel="1">
      <c r="A57" s="563"/>
      <c r="B57" s="580"/>
      <c r="C57" s="581"/>
      <c r="D57" s="556"/>
      <c r="E57" s="582"/>
      <c r="F57" s="582"/>
      <c r="G57" s="582"/>
      <c r="H57" s="583">
        <f t="shared" ref="H57:X57" si="42">IF(H56=0,,H58/H56*1000)</f>
        <v>0</v>
      </c>
      <c r="I57" s="582">
        <f t="shared" si="42"/>
        <v>0</v>
      </c>
      <c r="J57" s="582">
        <f t="shared" si="42"/>
        <v>0</v>
      </c>
      <c r="K57" s="582">
        <f t="shared" si="42"/>
        <v>0</v>
      </c>
      <c r="L57" s="583">
        <f t="shared" si="42"/>
        <v>0</v>
      </c>
      <c r="M57" s="583">
        <f t="shared" si="42"/>
        <v>0</v>
      </c>
      <c r="N57" s="582">
        <f t="shared" si="42"/>
        <v>0</v>
      </c>
      <c r="O57" s="582">
        <f t="shared" si="42"/>
        <v>0</v>
      </c>
      <c r="P57" s="582">
        <f t="shared" si="42"/>
        <v>0</v>
      </c>
      <c r="Q57" s="583">
        <f t="shared" si="42"/>
        <v>0</v>
      </c>
      <c r="R57" s="583">
        <f t="shared" si="42"/>
        <v>0</v>
      </c>
      <c r="S57" s="582">
        <f t="shared" si="42"/>
        <v>0</v>
      </c>
      <c r="T57" s="582">
        <f t="shared" si="42"/>
        <v>0</v>
      </c>
      <c r="U57" s="582">
        <f t="shared" si="42"/>
        <v>0</v>
      </c>
      <c r="V57" s="583">
        <f t="shared" si="42"/>
        <v>0</v>
      </c>
      <c r="W57" s="583">
        <f t="shared" si="42"/>
        <v>0</v>
      </c>
      <c r="X57" s="584">
        <f t="shared" si="42"/>
        <v>0</v>
      </c>
      <c r="Y57" s="560"/>
      <c r="AA57" s="585"/>
      <c r="AB57" s="568"/>
      <c r="AC57" s="585">
        <f t="shared" si="4"/>
        <v>0</v>
      </c>
    </row>
    <row r="58" spans="1:29" s="561" customFormat="1" ht="18.95" hidden="1" customHeight="1" outlineLevel="1">
      <c r="A58" s="563"/>
      <c r="B58" s="564"/>
      <c r="C58" s="565"/>
      <c r="D58" s="556"/>
      <c r="E58" s="566"/>
      <c r="F58" s="566"/>
      <c r="G58" s="566"/>
      <c r="H58" s="578">
        <f>E58+F58+G58</f>
        <v>0</v>
      </c>
      <c r="I58" s="566"/>
      <c r="J58" s="566"/>
      <c r="K58" s="566"/>
      <c r="L58" s="578">
        <f>I58+J58+K58</f>
        <v>0</v>
      </c>
      <c r="M58" s="578">
        <f>H58+L58</f>
        <v>0</v>
      </c>
      <c r="N58" s="566"/>
      <c r="O58" s="566"/>
      <c r="P58" s="566"/>
      <c r="Q58" s="578">
        <f>N58+O58+P58</f>
        <v>0</v>
      </c>
      <c r="R58" s="578">
        <f>M58+Q58</f>
        <v>0</v>
      </c>
      <c r="S58" s="566"/>
      <c r="T58" s="566"/>
      <c r="U58" s="566"/>
      <c r="V58" s="578">
        <f>S58+T58+U58</f>
        <v>0</v>
      </c>
      <c r="W58" s="578">
        <f>Q58+V58</f>
        <v>0</v>
      </c>
      <c r="X58" s="579">
        <f>R58+V58</f>
        <v>0</v>
      </c>
      <c r="Y58" s="560"/>
      <c r="AA58" s="579"/>
      <c r="AB58" s="568"/>
      <c r="AC58" s="579">
        <f t="shared" si="4"/>
        <v>0</v>
      </c>
    </row>
    <row r="59" spans="1:29" s="561" customFormat="1" ht="20.25" hidden="1" customHeight="1" outlineLevel="1" thickBot="1">
      <c r="A59" s="563"/>
      <c r="B59" s="564" t="s">
        <v>418</v>
      </c>
      <c r="C59" s="565" t="s">
        <v>417</v>
      </c>
      <c r="D59" s="556"/>
      <c r="E59" s="586">
        <f>E55+E58</f>
        <v>0</v>
      </c>
      <c r="F59" s="586">
        <f t="shared" ref="F59:G59" si="43">F55+F58</f>
        <v>0</v>
      </c>
      <c r="G59" s="586">
        <f t="shared" si="43"/>
        <v>0</v>
      </c>
      <c r="H59" s="567">
        <f>E59+F59+G59</f>
        <v>0</v>
      </c>
      <c r="I59" s="586">
        <f>I55+I58</f>
        <v>0</v>
      </c>
      <c r="J59" s="586">
        <f>J55+J58</f>
        <v>0</v>
      </c>
      <c r="K59" s="586">
        <f>K55+K58</f>
        <v>0</v>
      </c>
      <c r="L59" s="567">
        <f>I59+J59+K59</f>
        <v>0</v>
      </c>
      <c r="M59" s="567">
        <f>M55+M58</f>
        <v>0</v>
      </c>
      <c r="N59" s="586">
        <f>N55+N58</f>
        <v>0</v>
      </c>
      <c r="O59" s="586">
        <f>O55+O58</f>
        <v>0</v>
      </c>
      <c r="P59" s="586">
        <f>P55+P58</f>
        <v>0</v>
      </c>
      <c r="Q59" s="567">
        <f>N59+O59+P59</f>
        <v>0</v>
      </c>
      <c r="R59" s="567">
        <f>R55+R58</f>
        <v>0</v>
      </c>
      <c r="S59" s="586">
        <f>S55+S58</f>
        <v>0</v>
      </c>
      <c r="T59" s="586">
        <f>T55+T58</f>
        <v>0</v>
      </c>
      <c r="U59" s="586">
        <f>U55+U58</f>
        <v>0</v>
      </c>
      <c r="V59" s="567">
        <f>S59+T59+U59</f>
        <v>0</v>
      </c>
      <c r="W59" s="567">
        <f>W55+W58</f>
        <v>0</v>
      </c>
      <c r="X59" s="562">
        <f>R59+V59</f>
        <v>0</v>
      </c>
      <c r="Y59" s="560"/>
      <c r="AA59" s="562"/>
      <c r="AB59" s="568"/>
      <c r="AC59" s="562">
        <f t="shared" si="4"/>
        <v>0</v>
      </c>
    </row>
    <row r="60" spans="1:29" s="561" customFormat="1" ht="22.5" hidden="1" customHeight="1">
      <c r="A60" s="541" t="s">
        <v>426</v>
      </c>
      <c r="B60" s="542" t="s">
        <v>427</v>
      </c>
      <c r="C60" s="603"/>
      <c r="D60" s="556"/>
      <c r="E60" s="597"/>
      <c r="F60" s="597"/>
      <c r="G60" s="597"/>
      <c r="H60" s="598"/>
      <c r="I60" s="597"/>
      <c r="J60" s="597"/>
      <c r="K60" s="597"/>
      <c r="L60" s="598"/>
      <c r="M60" s="598"/>
      <c r="N60" s="597"/>
      <c r="O60" s="597"/>
      <c r="P60" s="597"/>
      <c r="Q60" s="598"/>
      <c r="R60" s="598"/>
      <c r="S60" s="597"/>
      <c r="T60" s="597"/>
      <c r="U60" s="597"/>
      <c r="V60" s="599"/>
      <c r="W60" s="599"/>
      <c r="X60" s="549">
        <f>X61-X62</f>
        <v>0</v>
      </c>
      <c r="Y60" s="600"/>
      <c r="AA60" s="601"/>
      <c r="AB60" s="568"/>
      <c r="AC60" s="601"/>
    </row>
    <row r="61" spans="1:29" s="561" customFormat="1" ht="18.95" hidden="1" customHeight="1">
      <c r="A61" s="553"/>
      <c r="B61" s="554" t="s">
        <v>413</v>
      </c>
      <c r="C61" s="555" t="s">
        <v>414</v>
      </c>
      <c r="D61" s="556"/>
      <c r="E61" s="557">
        <f>лаз!E$25*1000</f>
        <v>0</v>
      </c>
      <c r="F61" s="557">
        <f>лаз!F$25*1000</f>
        <v>0</v>
      </c>
      <c r="G61" s="557">
        <f>лаз!G$25*1000</f>
        <v>0</v>
      </c>
      <c r="H61" s="558">
        <f>E61+F61+G61</f>
        <v>0</v>
      </c>
      <c r="I61" s="557">
        <f>лаз!I$25*1000</f>
        <v>0</v>
      </c>
      <c r="J61" s="557">
        <f>лаз!J$25*1000</f>
        <v>0</v>
      </c>
      <c r="K61" s="557">
        <f>лаз!K$25*1000</f>
        <v>0</v>
      </c>
      <c r="L61" s="558">
        <f>I61+J61+K61</f>
        <v>0</v>
      </c>
      <c r="M61" s="558">
        <f>H61+L61</f>
        <v>0</v>
      </c>
      <c r="N61" s="557">
        <f>лаз!N$25*1000</f>
        <v>0</v>
      </c>
      <c r="O61" s="557">
        <f>лаз!O$25*1000</f>
        <v>0</v>
      </c>
      <c r="P61" s="557">
        <f>лаз!P$25*1000</f>
        <v>0</v>
      </c>
      <c r="Q61" s="558">
        <f>N61+O61+P61</f>
        <v>0</v>
      </c>
      <c r="R61" s="558">
        <f>M61+Q61</f>
        <v>0</v>
      </c>
      <c r="S61" s="557">
        <f>лаз!S$25*1000</f>
        <v>0</v>
      </c>
      <c r="T61" s="557">
        <f>лаз!T$25*1000</f>
        <v>0</v>
      </c>
      <c r="U61" s="557">
        <f>лаз!U$25*1000</f>
        <v>0</v>
      </c>
      <c r="V61" s="558">
        <f>S61+T61+U61</f>
        <v>0</v>
      </c>
      <c r="W61" s="558">
        <f>Q61+V61</f>
        <v>0</v>
      </c>
      <c r="X61" s="559">
        <f>R61+V61</f>
        <v>0</v>
      </c>
      <c r="Y61" s="560"/>
      <c r="AA61" s="562"/>
      <c r="AC61" s="562"/>
    </row>
    <row r="62" spans="1:29" s="561" customFormat="1" ht="18.95" hidden="1" customHeight="1">
      <c r="A62" s="563"/>
      <c r="B62" s="564"/>
      <c r="C62" s="565"/>
      <c r="D62" s="556"/>
      <c r="E62" s="566"/>
      <c r="F62" s="566"/>
      <c r="G62" s="566"/>
      <c r="H62" s="567">
        <f>E62+F62+G62</f>
        <v>0</v>
      </c>
      <c r="I62" s="566"/>
      <c r="J62" s="566"/>
      <c r="K62" s="566"/>
      <c r="L62" s="567">
        <f>I62+J62+K62</f>
        <v>0</v>
      </c>
      <c r="M62" s="567">
        <f>H62+L62</f>
        <v>0</v>
      </c>
      <c r="N62" s="566"/>
      <c r="O62" s="566"/>
      <c r="P62" s="566"/>
      <c r="Q62" s="567">
        <f>N62+O62+P62</f>
        <v>0</v>
      </c>
      <c r="R62" s="567">
        <f>M62+Q62</f>
        <v>0</v>
      </c>
      <c r="S62" s="566"/>
      <c r="T62" s="566"/>
      <c r="U62" s="566"/>
      <c r="V62" s="567">
        <f>S62+T62+U62</f>
        <v>0</v>
      </c>
      <c r="W62" s="567">
        <f>Q62+V62</f>
        <v>0</v>
      </c>
      <c r="X62" s="562">
        <f>R62+V62</f>
        <v>0</v>
      </c>
      <c r="Y62" s="560"/>
      <c r="AA62" s="562"/>
      <c r="AB62" s="568"/>
      <c r="AC62" s="562">
        <f t="shared" si="4"/>
        <v>0</v>
      </c>
    </row>
    <row r="63" spans="1:29" s="561" customFormat="1" ht="18.95" hidden="1" customHeight="1">
      <c r="A63" s="563"/>
      <c r="B63" s="569" t="s">
        <v>415</v>
      </c>
      <c r="C63" s="570" t="s">
        <v>383</v>
      </c>
      <c r="D63" s="556"/>
      <c r="E63" s="571">
        <f t="shared" ref="E63:G63" si="44">IF(E62=0,,E64/E62*1000)</f>
        <v>0</v>
      </c>
      <c r="F63" s="571">
        <f t="shared" si="44"/>
        <v>0</v>
      </c>
      <c r="G63" s="571">
        <f t="shared" si="44"/>
        <v>0</v>
      </c>
      <c r="H63" s="572">
        <f>IF(H62=0,,H64/H62*1000)</f>
        <v>0</v>
      </c>
      <c r="I63" s="571">
        <f t="shared" ref="I63:K63" si="45">IF(I62=0,,I64/I62*1000)</f>
        <v>0</v>
      </c>
      <c r="J63" s="571">
        <f t="shared" si="45"/>
        <v>0</v>
      </c>
      <c r="K63" s="571">
        <f t="shared" si="45"/>
        <v>0</v>
      </c>
      <c r="L63" s="573">
        <f>IF(L62=0,,L64/L62*1000)</f>
        <v>0</v>
      </c>
      <c r="M63" s="573">
        <f>IF(M62=0,,M64/M62*1000)</f>
        <v>0</v>
      </c>
      <c r="N63" s="571">
        <f t="shared" ref="N63:P63" si="46">IF(N62=0,,N64/N62*1000)</f>
        <v>0</v>
      </c>
      <c r="O63" s="571">
        <f t="shared" si="46"/>
        <v>0</v>
      </c>
      <c r="P63" s="571">
        <f t="shared" si="46"/>
        <v>0</v>
      </c>
      <c r="Q63" s="573">
        <f>IF(Q62=0,,Q64/Q62*1000)</f>
        <v>0</v>
      </c>
      <c r="R63" s="573">
        <f>IF(R62=0,,R64/R62*1000)</f>
        <v>0</v>
      </c>
      <c r="S63" s="571">
        <f t="shared" ref="S63:U63" si="47">IF(S62=0,,S64/S62*1000)</f>
        <v>0</v>
      </c>
      <c r="T63" s="571">
        <f t="shared" si="47"/>
        <v>0</v>
      </c>
      <c r="U63" s="571">
        <f t="shared" si="47"/>
        <v>0</v>
      </c>
      <c r="V63" s="573">
        <f>IF(V62=0,,V64/V62*1000)</f>
        <v>0</v>
      </c>
      <c r="W63" s="573">
        <f>IF(W62=0,,W64/W62*1000)</f>
        <v>0</v>
      </c>
      <c r="X63" s="574">
        <f>IF(X62=0,,X64/X62*1000)</f>
        <v>0</v>
      </c>
      <c r="Y63" s="575"/>
      <c r="AA63" s="574"/>
      <c r="AB63" s="568"/>
      <c r="AC63" s="574">
        <f t="shared" si="4"/>
        <v>0</v>
      </c>
    </row>
    <row r="64" spans="1:29" s="561" customFormat="1" ht="18.95" hidden="1" customHeight="1">
      <c r="A64" s="563"/>
      <c r="B64" s="576" t="s">
        <v>416</v>
      </c>
      <c r="C64" s="577" t="s">
        <v>417</v>
      </c>
      <c r="D64" s="556"/>
      <c r="E64" s="566"/>
      <c r="F64" s="566"/>
      <c r="G64" s="566"/>
      <c r="H64" s="567">
        <f>E64+F64+G64</f>
        <v>0</v>
      </c>
      <c r="I64" s="566"/>
      <c r="J64" s="566"/>
      <c r="K64" s="566"/>
      <c r="L64" s="567">
        <f>I64+J64+K64</f>
        <v>0</v>
      </c>
      <c r="M64" s="567">
        <f>H64+L64</f>
        <v>0</v>
      </c>
      <c r="N64" s="566"/>
      <c r="O64" s="566"/>
      <c r="P64" s="566"/>
      <c r="Q64" s="567">
        <f>N64+O64+P64</f>
        <v>0</v>
      </c>
      <c r="R64" s="567">
        <f>M64+Q64</f>
        <v>0</v>
      </c>
      <c r="S64" s="566"/>
      <c r="T64" s="566"/>
      <c r="U64" s="566"/>
      <c r="V64" s="567">
        <f>S64+T64+U64</f>
        <v>0</v>
      </c>
      <c r="W64" s="567">
        <f>Q64+V64</f>
        <v>0</v>
      </c>
      <c r="X64" s="562">
        <f>R64+V64</f>
        <v>0</v>
      </c>
      <c r="Y64" s="560"/>
      <c r="AA64" s="562"/>
      <c r="AB64" s="568"/>
      <c r="AC64" s="562">
        <f t="shared" si="4"/>
        <v>0</v>
      </c>
    </row>
    <row r="65" spans="1:31" s="561" customFormat="1" ht="18.75" hidden="1" customHeight="1">
      <c r="A65" s="563"/>
      <c r="B65" s="564"/>
      <c r="C65" s="565"/>
      <c r="D65" s="556"/>
      <c r="E65" s="566"/>
      <c r="F65" s="566"/>
      <c r="G65" s="566"/>
      <c r="H65" s="578">
        <f>E65+F65+G65</f>
        <v>0</v>
      </c>
      <c r="I65" s="566"/>
      <c r="J65" s="566"/>
      <c r="K65" s="566"/>
      <c r="L65" s="578">
        <f>I65+J65+K65</f>
        <v>0</v>
      </c>
      <c r="M65" s="578">
        <f>H65+L65</f>
        <v>0</v>
      </c>
      <c r="N65" s="566"/>
      <c r="O65" s="566"/>
      <c r="P65" s="566"/>
      <c r="Q65" s="578">
        <f>N65+O65+P65</f>
        <v>0</v>
      </c>
      <c r="R65" s="578">
        <f>M65+Q65</f>
        <v>0</v>
      </c>
      <c r="S65" s="566"/>
      <c r="T65" s="566"/>
      <c r="U65" s="566"/>
      <c r="V65" s="578">
        <f>S65+T65+U65</f>
        <v>0</v>
      </c>
      <c r="W65" s="578">
        <f>Q65+V65</f>
        <v>0</v>
      </c>
      <c r="X65" s="579">
        <f>R65+V65</f>
        <v>0</v>
      </c>
      <c r="Y65" s="560"/>
      <c r="AA65" s="579"/>
      <c r="AB65" s="568"/>
      <c r="AC65" s="579"/>
    </row>
    <row r="66" spans="1:31" s="561" customFormat="1" ht="18.95" hidden="1" customHeight="1">
      <c r="A66" s="563"/>
      <c r="B66" s="580"/>
      <c r="C66" s="581"/>
      <c r="D66" s="556"/>
      <c r="E66" s="582"/>
      <c r="F66" s="582"/>
      <c r="G66" s="582"/>
      <c r="H66" s="583">
        <f t="shared" ref="H66:X66" si="48">IF(H65=0,,H67/H65*1000)</f>
        <v>0</v>
      </c>
      <c r="I66" s="582">
        <f t="shared" si="48"/>
        <v>0</v>
      </c>
      <c r="J66" s="582">
        <f t="shared" si="48"/>
        <v>0</v>
      </c>
      <c r="K66" s="582">
        <f t="shared" si="48"/>
        <v>0</v>
      </c>
      <c r="L66" s="583">
        <f t="shared" si="48"/>
        <v>0</v>
      </c>
      <c r="M66" s="583">
        <f t="shared" si="48"/>
        <v>0</v>
      </c>
      <c r="N66" s="582">
        <f t="shared" si="48"/>
        <v>0</v>
      </c>
      <c r="O66" s="582">
        <f t="shared" si="48"/>
        <v>0</v>
      </c>
      <c r="P66" s="582">
        <f t="shared" si="48"/>
        <v>0</v>
      </c>
      <c r="Q66" s="583">
        <f t="shared" si="48"/>
        <v>0</v>
      </c>
      <c r="R66" s="583">
        <f t="shared" si="48"/>
        <v>0</v>
      </c>
      <c r="S66" s="582">
        <f t="shared" si="48"/>
        <v>0</v>
      </c>
      <c r="T66" s="582">
        <f t="shared" si="48"/>
        <v>0</v>
      </c>
      <c r="U66" s="582">
        <f t="shared" si="48"/>
        <v>0</v>
      </c>
      <c r="V66" s="583">
        <f t="shared" si="48"/>
        <v>0</v>
      </c>
      <c r="W66" s="583">
        <f t="shared" si="48"/>
        <v>0</v>
      </c>
      <c r="X66" s="584">
        <f t="shared" si="48"/>
        <v>0</v>
      </c>
      <c r="Y66" s="560"/>
      <c r="AA66" s="585"/>
      <c r="AB66" s="568"/>
      <c r="AC66" s="585"/>
    </row>
    <row r="67" spans="1:31" s="561" customFormat="1" ht="18.95" hidden="1" customHeight="1">
      <c r="A67" s="563"/>
      <c r="B67" s="564"/>
      <c r="C67" s="565"/>
      <c r="D67" s="556"/>
      <c r="E67" s="566"/>
      <c r="F67" s="566"/>
      <c r="G67" s="566"/>
      <c r="H67" s="578">
        <f>E67+F67+G67</f>
        <v>0</v>
      </c>
      <c r="I67" s="566"/>
      <c r="J67" s="566"/>
      <c r="K67" s="566"/>
      <c r="L67" s="578">
        <f>I67+J67+K67</f>
        <v>0</v>
      </c>
      <c r="M67" s="578">
        <f>H67+L67</f>
        <v>0</v>
      </c>
      <c r="N67" s="566"/>
      <c r="O67" s="566"/>
      <c r="P67" s="566"/>
      <c r="Q67" s="578">
        <f>N67+O67+P67</f>
        <v>0</v>
      </c>
      <c r="R67" s="578">
        <f>M67+Q67</f>
        <v>0</v>
      </c>
      <c r="S67" s="566"/>
      <c r="T67" s="566"/>
      <c r="U67" s="566"/>
      <c r="V67" s="578">
        <f>S67+T67+U67</f>
        <v>0</v>
      </c>
      <c r="W67" s="578">
        <f>Q67+V67</f>
        <v>0</v>
      </c>
      <c r="X67" s="579">
        <f>R67+V67</f>
        <v>0</v>
      </c>
      <c r="Y67" s="560"/>
      <c r="AA67" s="579"/>
      <c r="AB67" s="568"/>
      <c r="AC67" s="579"/>
    </row>
    <row r="68" spans="1:31" s="561" customFormat="1" ht="20.25" hidden="1" customHeight="1" thickBot="1">
      <c r="A68" s="563"/>
      <c r="B68" s="564" t="s">
        <v>418</v>
      </c>
      <c r="C68" s="565" t="s">
        <v>417</v>
      </c>
      <c r="D68" s="556"/>
      <c r="E68" s="586">
        <f>E64+E67</f>
        <v>0</v>
      </c>
      <c r="F68" s="586">
        <f t="shared" ref="F68:G68" si="49">F64+F67</f>
        <v>0</v>
      </c>
      <c r="G68" s="586">
        <f t="shared" si="49"/>
        <v>0</v>
      </c>
      <c r="H68" s="567">
        <f>E68+F68+G68</f>
        <v>0</v>
      </c>
      <c r="I68" s="586">
        <f>I64+I67</f>
        <v>0</v>
      </c>
      <c r="J68" s="586">
        <f>J64+J67</f>
        <v>0</v>
      </c>
      <c r="K68" s="586">
        <f>K64+K67</f>
        <v>0</v>
      </c>
      <c r="L68" s="567">
        <f>I68+J68+K68</f>
        <v>0</v>
      </c>
      <c r="M68" s="567">
        <f>M64+M67</f>
        <v>0</v>
      </c>
      <c r="N68" s="586">
        <f>N64+N67</f>
        <v>0</v>
      </c>
      <c r="O68" s="586">
        <f>O64+O67</f>
        <v>0</v>
      </c>
      <c r="P68" s="586">
        <f>P64+P67</f>
        <v>0</v>
      </c>
      <c r="Q68" s="567">
        <f>N68+O68+P68</f>
        <v>0</v>
      </c>
      <c r="R68" s="567">
        <f>R64+R67</f>
        <v>0</v>
      </c>
      <c r="S68" s="586">
        <f>S64+S67</f>
        <v>0</v>
      </c>
      <c r="T68" s="586">
        <f>T64+T67</f>
        <v>0</v>
      </c>
      <c r="U68" s="586">
        <f>U64+U67</f>
        <v>0</v>
      </c>
      <c r="V68" s="567">
        <f>S68+T68+U68</f>
        <v>0</v>
      </c>
      <c r="W68" s="567">
        <f>Q68+V68</f>
        <v>0</v>
      </c>
      <c r="X68" s="562">
        <f>R68+V68</f>
        <v>0</v>
      </c>
      <c r="Y68" s="560"/>
      <c r="AA68" s="562"/>
      <c r="AB68" s="568"/>
      <c r="AC68" s="562"/>
    </row>
    <row r="69" spans="1:31" s="561" customFormat="1" ht="22.5" hidden="1" customHeight="1">
      <c r="A69" s="604" t="s">
        <v>428</v>
      </c>
      <c r="B69" s="605" t="s">
        <v>429</v>
      </c>
      <c r="C69" s="606"/>
      <c r="D69" s="556"/>
      <c r="E69" s="597"/>
      <c r="F69" s="597"/>
      <c r="G69" s="597"/>
      <c r="H69" s="598"/>
      <c r="I69" s="597"/>
      <c r="J69" s="597"/>
      <c r="K69" s="597"/>
      <c r="L69" s="598"/>
      <c r="M69" s="598"/>
      <c r="N69" s="597"/>
      <c r="O69" s="597"/>
      <c r="P69" s="597"/>
      <c r="Q69" s="598"/>
      <c r="R69" s="598"/>
      <c r="S69" s="597"/>
      <c r="T69" s="597"/>
      <c r="U69" s="597"/>
      <c r="V69" s="599"/>
      <c r="W69" s="599"/>
      <c r="X69" s="549"/>
      <c r="Y69" s="600"/>
      <c r="AA69" s="601"/>
      <c r="AB69" s="568"/>
      <c r="AC69" s="601"/>
    </row>
    <row r="70" spans="1:31" s="561" customFormat="1" ht="18.95" hidden="1" customHeight="1">
      <c r="A70" s="607"/>
      <c r="B70" s="554" t="s">
        <v>413</v>
      </c>
      <c r="C70" s="555" t="s">
        <v>414</v>
      </c>
      <c r="D70" s="556"/>
      <c r="E70" s="557">
        <f t="shared" ref="E70:G70" si="50">E14+E25+E61</f>
        <v>0</v>
      </c>
      <c r="F70" s="557">
        <f t="shared" si="50"/>
        <v>0</v>
      </c>
      <c r="G70" s="557">
        <f t="shared" si="50"/>
        <v>0</v>
      </c>
      <c r="H70" s="558">
        <f>E70+F70+G70</f>
        <v>0</v>
      </c>
      <c r="I70" s="557">
        <f t="shared" ref="I70:K70" si="51">I14+I25+I61</f>
        <v>0</v>
      </c>
      <c r="J70" s="557">
        <f t="shared" si="51"/>
        <v>0</v>
      </c>
      <c r="K70" s="557">
        <f t="shared" si="51"/>
        <v>0</v>
      </c>
      <c r="L70" s="558">
        <f>I70+J70+K70</f>
        <v>0</v>
      </c>
      <c r="M70" s="558">
        <f>H70+L70</f>
        <v>0</v>
      </c>
      <c r="N70" s="557">
        <f t="shared" ref="N70:P70" si="52">N14+N25+N61</f>
        <v>0</v>
      </c>
      <c r="O70" s="557">
        <f t="shared" si="52"/>
        <v>0</v>
      </c>
      <c r="P70" s="557">
        <f t="shared" si="52"/>
        <v>0</v>
      </c>
      <c r="Q70" s="558">
        <f>N70+O70+P70</f>
        <v>0</v>
      </c>
      <c r="R70" s="558">
        <f>M70+Q70</f>
        <v>0</v>
      </c>
      <c r="S70" s="557">
        <f t="shared" ref="S70:U70" si="53">S14+S25+S61</f>
        <v>0</v>
      </c>
      <c r="T70" s="557">
        <f t="shared" si="53"/>
        <v>0</v>
      </c>
      <c r="U70" s="557">
        <f t="shared" si="53"/>
        <v>0</v>
      </c>
      <c r="V70" s="558">
        <f>S70+T70+U70</f>
        <v>0</v>
      </c>
      <c r="W70" s="558">
        <f>Q70+V70</f>
        <v>0</v>
      </c>
      <c r="X70" s="559">
        <f>R70+V70</f>
        <v>0</v>
      </c>
      <c r="Y70" s="560"/>
      <c r="AA70" s="562"/>
      <c r="AC70" s="562"/>
    </row>
    <row r="71" spans="1:31" s="561" customFormat="1" ht="18.95" hidden="1" customHeight="1">
      <c r="A71" s="607"/>
      <c r="B71" s="564"/>
      <c r="C71" s="565"/>
      <c r="D71" s="556"/>
      <c r="E71" s="566"/>
      <c r="F71" s="566"/>
      <c r="G71" s="566"/>
      <c r="H71" s="567"/>
      <c r="I71" s="566"/>
      <c r="J71" s="566"/>
      <c r="K71" s="566"/>
      <c r="L71" s="567"/>
      <c r="M71" s="567"/>
      <c r="N71" s="566"/>
      <c r="O71" s="566"/>
      <c r="P71" s="566"/>
      <c r="Q71" s="567"/>
      <c r="R71" s="567"/>
      <c r="S71" s="566"/>
      <c r="T71" s="566"/>
      <c r="U71" s="566"/>
      <c r="V71" s="567"/>
      <c r="W71" s="567"/>
      <c r="X71" s="562"/>
      <c r="Y71" s="974"/>
      <c r="AA71" s="562"/>
      <c r="AB71" s="568"/>
      <c r="AC71" s="562"/>
    </row>
    <row r="72" spans="1:31" s="561" customFormat="1" ht="18.95" hidden="1" customHeight="1">
      <c r="A72" s="609"/>
      <c r="B72" s="576"/>
      <c r="C72" s="577"/>
      <c r="D72" s="556"/>
      <c r="E72" s="566"/>
      <c r="F72" s="566"/>
      <c r="G72" s="566"/>
      <c r="H72" s="578"/>
      <c r="I72" s="566"/>
      <c r="J72" s="566"/>
      <c r="K72" s="566"/>
      <c r="L72" s="578"/>
      <c r="M72" s="578"/>
      <c r="N72" s="566"/>
      <c r="O72" s="566"/>
      <c r="P72" s="566"/>
      <c r="Q72" s="578"/>
      <c r="R72" s="578"/>
      <c r="S72" s="566"/>
      <c r="T72" s="566"/>
      <c r="U72" s="566"/>
      <c r="V72" s="578"/>
      <c r="W72" s="578"/>
      <c r="X72" s="579"/>
      <c r="Y72" s="974"/>
      <c r="AA72" s="579"/>
      <c r="AB72" s="568"/>
      <c r="AC72" s="579"/>
    </row>
    <row r="73" spans="1:31" s="561" customFormat="1" ht="18.95" hidden="1" customHeight="1">
      <c r="A73" s="610"/>
      <c r="B73" s="576"/>
      <c r="C73" s="577"/>
      <c r="D73" s="556"/>
      <c r="E73" s="571"/>
      <c r="F73" s="571"/>
      <c r="G73" s="571"/>
      <c r="H73" s="611"/>
      <c r="I73" s="571"/>
      <c r="J73" s="571"/>
      <c r="K73" s="571"/>
      <c r="L73" s="573"/>
      <c r="M73" s="573"/>
      <c r="N73" s="571"/>
      <c r="O73" s="571"/>
      <c r="P73" s="571"/>
      <c r="Q73" s="573"/>
      <c r="R73" s="573"/>
      <c r="S73" s="571"/>
      <c r="T73" s="571"/>
      <c r="U73" s="571"/>
      <c r="V73" s="611"/>
      <c r="W73" s="611"/>
      <c r="X73" s="612"/>
      <c r="Y73" s="974"/>
      <c r="AA73" s="612"/>
      <c r="AB73" s="568"/>
      <c r="AC73" s="612"/>
    </row>
    <row r="74" spans="1:31" s="561" customFormat="1" ht="18.95" hidden="1" customHeight="1">
      <c r="A74" s="609"/>
      <c r="B74" s="564"/>
      <c r="C74" s="565"/>
      <c r="D74" s="556"/>
      <c r="E74" s="566"/>
      <c r="F74" s="566"/>
      <c r="G74" s="566"/>
      <c r="H74" s="578"/>
      <c r="I74" s="566"/>
      <c r="J74" s="566"/>
      <c r="K74" s="566"/>
      <c r="L74" s="578"/>
      <c r="M74" s="578"/>
      <c r="N74" s="566"/>
      <c r="O74" s="566"/>
      <c r="P74" s="566"/>
      <c r="Q74" s="578"/>
      <c r="R74" s="578"/>
      <c r="S74" s="566"/>
      <c r="T74" s="566"/>
      <c r="U74" s="566"/>
      <c r="V74" s="578"/>
      <c r="W74" s="578"/>
      <c r="X74" s="579"/>
      <c r="Y74" s="974"/>
      <c r="AA74" s="579"/>
      <c r="AB74" s="568"/>
      <c r="AC74" s="579"/>
    </row>
    <row r="75" spans="1:31" s="561" customFormat="1" ht="18.95" hidden="1" customHeight="1">
      <c r="A75" s="609"/>
      <c r="B75" s="580"/>
      <c r="C75" s="581"/>
      <c r="D75" s="556"/>
      <c r="E75" s="566"/>
      <c r="F75" s="566"/>
      <c r="G75" s="566"/>
      <c r="H75" s="578"/>
      <c r="I75" s="566"/>
      <c r="J75" s="566"/>
      <c r="K75" s="566"/>
      <c r="L75" s="578"/>
      <c r="M75" s="578"/>
      <c r="N75" s="566"/>
      <c r="O75" s="566"/>
      <c r="P75" s="566"/>
      <c r="Q75" s="578"/>
      <c r="R75" s="578"/>
      <c r="S75" s="566"/>
      <c r="T75" s="566"/>
      <c r="U75" s="566"/>
      <c r="V75" s="578"/>
      <c r="W75" s="578"/>
      <c r="X75" s="579"/>
      <c r="Y75" s="974"/>
      <c r="AA75" s="579"/>
      <c r="AB75" s="568"/>
      <c r="AC75" s="579"/>
    </row>
    <row r="76" spans="1:31" s="561" customFormat="1" ht="18.95" hidden="1" customHeight="1">
      <c r="A76" s="610"/>
      <c r="B76" s="564"/>
      <c r="C76" s="565"/>
      <c r="D76" s="556"/>
      <c r="E76" s="582"/>
      <c r="F76" s="582"/>
      <c r="G76" s="582"/>
      <c r="H76" s="613"/>
      <c r="I76" s="582"/>
      <c r="J76" s="582"/>
      <c r="K76" s="582"/>
      <c r="L76" s="583"/>
      <c r="M76" s="583"/>
      <c r="N76" s="582"/>
      <c r="O76" s="582"/>
      <c r="P76" s="582"/>
      <c r="Q76" s="583"/>
      <c r="R76" s="583"/>
      <c r="S76" s="582"/>
      <c r="T76" s="582"/>
      <c r="U76" s="582"/>
      <c r="V76" s="614"/>
      <c r="W76" s="614"/>
      <c r="X76" s="615"/>
      <c r="Y76" s="974"/>
      <c r="AA76" s="612"/>
      <c r="AB76" s="568"/>
      <c r="AC76" s="612"/>
    </row>
    <row r="77" spans="1:31" s="561" customFormat="1" ht="20.25" hidden="1" customHeight="1" thickBot="1">
      <c r="A77" s="616"/>
      <c r="B77" s="564" t="s">
        <v>418</v>
      </c>
      <c r="C77" s="565" t="s">
        <v>417</v>
      </c>
      <c r="D77" s="556"/>
      <c r="E77" s="617">
        <f>E21+E32</f>
        <v>124.7295696</v>
      </c>
      <c r="F77" s="617">
        <f t="shared" ref="F77:G77" si="54">F21+F32</f>
        <v>124.7295696</v>
      </c>
      <c r="G77" s="617">
        <f t="shared" si="54"/>
        <v>124.7295696</v>
      </c>
      <c r="H77" s="578">
        <f>E77+F77+G77</f>
        <v>374.18870880000003</v>
      </c>
      <c r="I77" s="617">
        <f>I21+I32</f>
        <v>124.7295696</v>
      </c>
      <c r="J77" s="617">
        <f t="shared" ref="J77:K77" si="55">J21+J32</f>
        <v>124.7295696</v>
      </c>
      <c r="K77" s="617">
        <f t="shared" si="55"/>
        <v>124.7295696</v>
      </c>
      <c r="L77" s="578">
        <f>I77+J77+K77</f>
        <v>374.18870880000003</v>
      </c>
      <c r="M77" s="618">
        <f>M72+M75</f>
        <v>0</v>
      </c>
      <c r="N77" s="617">
        <f>N21+N32</f>
        <v>124.7295696</v>
      </c>
      <c r="O77" s="617">
        <f t="shared" ref="O77:P77" si="56">O21+O32</f>
        <v>124.7295696</v>
      </c>
      <c r="P77" s="617">
        <f t="shared" si="56"/>
        <v>124.7295696</v>
      </c>
      <c r="Q77" s="578">
        <f>N77+O77+P77</f>
        <v>374.18870880000003</v>
      </c>
      <c r="R77" s="618">
        <f>R72+R75</f>
        <v>0</v>
      </c>
      <c r="S77" s="617">
        <f>S21+S32</f>
        <v>124.7295696</v>
      </c>
      <c r="T77" s="617">
        <f t="shared" ref="T77:U77" si="57">T21+T32</f>
        <v>124.7295696</v>
      </c>
      <c r="U77" s="617">
        <f t="shared" si="57"/>
        <v>124.7295696</v>
      </c>
      <c r="V77" s="578">
        <f>S77+T77+U77</f>
        <v>374.18870880000003</v>
      </c>
      <c r="W77" s="578">
        <f>Q77+V77</f>
        <v>748.37741760000006</v>
      </c>
      <c r="X77" s="579">
        <f>R77+V77</f>
        <v>374.18870880000003</v>
      </c>
      <c r="Y77" s="974"/>
      <c r="AA77" s="579"/>
      <c r="AB77" s="568"/>
      <c r="AC77" s="579"/>
    </row>
    <row r="78" spans="1:31" s="531" customFormat="1" ht="29.25" hidden="1" customHeight="1" thickBot="1">
      <c r="A78" s="619"/>
      <c r="B78" s="620" t="s">
        <v>430</v>
      </c>
      <c r="C78" s="621" t="s">
        <v>417</v>
      </c>
      <c r="D78" s="556"/>
      <c r="E78" s="622">
        <f>E21+E32+E68</f>
        <v>124.7295696</v>
      </c>
      <c r="F78" s="622">
        <f>F21+F32+F68</f>
        <v>124.7295696</v>
      </c>
      <c r="G78" s="622">
        <f>G21+G32+G68</f>
        <v>124.7295696</v>
      </c>
      <c r="H78" s="623">
        <f>E78+F78+G78</f>
        <v>374.18870880000003</v>
      </c>
      <c r="I78" s="622">
        <f>I21+I32+I68</f>
        <v>124.7295696</v>
      </c>
      <c r="J78" s="622">
        <f>J21+J32+J68</f>
        <v>124.7295696</v>
      </c>
      <c r="K78" s="622">
        <f>K21+K32+K68</f>
        <v>124.7295696</v>
      </c>
      <c r="L78" s="623">
        <f>I78+J78+K78</f>
        <v>374.18870880000003</v>
      </c>
      <c r="M78" s="623">
        <f>H78+L78</f>
        <v>748.37741760000006</v>
      </c>
      <c r="N78" s="622">
        <f>N21+N32+N68</f>
        <v>124.7295696</v>
      </c>
      <c r="O78" s="622">
        <f>O21+O32+O68</f>
        <v>124.7295696</v>
      </c>
      <c r="P78" s="622">
        <f>P21+P32+P68</f>
        <v>124.7295696</v>
      </c>
      <c r="Q78" s="623">
        <f>N78+O78+P78</f>
        <v>374.18870880000003</v>
      </c>
      <c r="R78" s="623">
        <f>M78+Q78</f>
        <v>1122.5661264</v>
      </c>
      <c r="S78" s="622">
        <f>S21+S32+S68</f>
        <v>124.7295696</v>
      </c>
      <c r="T78" s="622">
        <f>T21+T32+T68</f>
        <v>124.7295696</v>
      </c>
      <c r="U78" s="622">
        <f>U21+U32+U68</f>
        <v>124.7295696</v>
      </c>
      <c r="V78" s="623">
        <f>S78+T78+U78</f>
        <v>374.18870880000003</v>
      </c>
      <c r="W78" s="623">
        <f>Q78+V78</f>
        <v>748.37741760000006</v>
      </c>
      <c r="X78" s="623">
        <f>R78+V78</f>
        <v>1496.7548352000001</v>
      </c>
      <c r="Y78" s="974"/>
      <c r="Z78" s="608"/>
      <c r="AA78" s="623"/>
      <c r="AB78" s="593"/>
      <c r="AC78" s="623">
        <f t="shared" ref="AC78:AC95" si="58">X78-AA78</f>
        <v>1496.7548352000001</v>
      </c>
    </row>
    <row r="79" spans="1:31" s="561" customFormat="1" ht="39" hidden="1" customHeight="1">
      <c r="A79" s="624"/>
      <c r="B79" s="625"/>
      <c r="C79" s="626"/>
      <c r="D79" s="556"/>
      <c r="E79" s="627"/>
      <c r="F79" s="627"/>
      <c r="G79" s="627"/>
      <c r="H79" s="628"/>
      <c r="I79" s="627"/>
      <c r="J79" s="627"/>
      <c r="K79" s="627"/>
      <c r="L79" s="628"/>
      <c r="M79" s="628"/>
      <c r="N79" s="627"/>
      <c r="O79" s="627"/>
      <c r="P79" s="627"/>
      <c r="Q79" s="628"/>
      <c r="R79" s="628"/>
      <c r="S79" s="627"/>
      <c r="T79" s="627"/>
      <c r="U79" s="627"/>
      <c r="V79" s="628"/>
      <c r="W79" s="628"/>
      <c r="X79" s="628"/>
      <c r="Y79" s="974"/>
      <c r="Z79" s="551"/>
      <c r="AA79" s="629"/>
      <c r="AB79" s="630"/>
      <c r="AC79" s="629"/>
      <c r="AD79" s="551"/>
      <c r="AE79" s="551"/>
    </row>
    <row r="80" spans="1:31" s="551" customFormat="1" ht="22.5" hidden="1" customHeight="1">
      <c r="A80" s="631"/>
      <c r="B80" s="632"/>
      <c r="C80" s="633"/>
      <c r="D80" s="544"/>
      <c r="E80" s="634"/>
      <c r="F80" s="634"/>
      <c r="G80" s="634"/>
      <c r="H80" s="635"/>
      <c r="I80" s="634"/>
      <c r="J80" s="634"/>
      <c r="K80" s="634"/>
      <c r="L80" s="635"/>
      <c r="M80" s="635"/>
      <c r="N80" s="634"/>
      <c r="O80" s="634"/>
      <c r="P80" s="634"/>
      <c r="Q80" s="583"/>
      <c r="R80" s="583"/>
      <c r="S80" s="634"/>
      <c r="T80" s="634"/>
      <c r="U80" s="634"/>
      <c r="V80" s="583"/>
      <c r="W80" s="583"/>
      <c r="X80" s="583"/>
      <c r="Y80" s="974"/>
      <c r="Z80" s="561"/>
      <c r="AA80" s="637"/>
      <c r="AB80" s="630"/>
      <c r="AC80" s="637"/>
      <c r="AD80" s="561"/>
      <c r="AE80" s="561"/>
    </row>
    <row r="81" spans="1:31" s="561" customFormat="1" ht="18.95" hidden="1" customHeight="1">
      <c r="A81" s="638"/>
      <c r="B81" s="564"/>
      <c r="C81" s="639"/>
      <c r="D81" s="544"/>
      <c r="E81" s="640"/>
      <c r="F81" s="640"/>
      <c r="G81" s="640"/>
      <c r="H81" s="578"/>
      <c r="I81" s="640"/>
      <c r="J81" s="640"/>
      <c r="K81" s="640"/>
      <c r="L81" s="578"/>
      <c r="M81" s="578"/>
      <c r="N81" s="640"/>
      <c r="O81" s="640"/>
      <c r="P81" s="640"/>
      <c r="Q81" s="578"/>
      <c r="R81" s="578"/>
      <c r="S81" s="640"/>
      <c r="T81" s="640"/>
      <c r="U81" s="640"/>
      <c r="V81" s="578"/>
      <c r="W81" s="578"/>
      <c r="X81" s="579"/>
      <c r="Y81" s="974"/>
      <c r="AA81" s="641"/>
      <c r="AB81" s="630"/>
      <c r="AC81" s="641"/>
    </row>
    <row r="82" spans="1:31" s="561" customFormat="1" ht="18.95" hidden="1" customHeight="1">
      <c r="A82" s="638"/>
      <c r="B82" s="564"/>
      <c r="C82" s="639"/>
      <c r="D82" s="544"/>
      <c r="E82" s="586"/>
      <c r="F82" s="586"/>
      <c r="G82" s="586"/>
      <c r="H82" s="578"/>
      <c r="I82" s="586"/>
      <c r="J82" s="586"/>
      <c r="K82" s="586"/>
      <c r="L82" s="578"/>
      <c r="M82" s="578"/>
      <c r="N82" s="586"/>
      <c r="O82" s="586"/>
      <c r="P82" s="586"/>
      <c r="Q82" s="578"/>
      <c r="R82" s="578"/>
      <c r="S82" s="586"/>
      <c r="T82" s="586"/>
      <c r="U82" s="586"/>
      <c r="V82" s="578"/>
      <c r="W82" s="578"/>
      <c r="X82" s="579"/>
      <c r="Y82" s="974"/>
      <c r="AA82" s="641"/>
      <c r="AB82" s="630"/>
      <c r="AC82" s="641"/>
    </row>
    <row r="83" spans="1:31" s="561" customFormat="1" ht="20.25" hidden="1" customHeight="1">
      <c r="A83" s="638"/>
      <c r="B83" s="642"/>
      <c r="C83" s="565"/>
      <c r="D83" s="556"/>
      <c r="E83" s="566"/>
      <c r="F83" s="566"/>
      <c r="G83" s="566"/>
      <c r="H83" s="567"/>
      <c r="I83" s="566"/>
      <c r="J83" s="566"/>
      <c r="K83" s="566"/>
      <c r="L83" s="567"/>
      <c r="M83" s="567"/>
      <c r="N83" s="566"/>
      <c r="O83" s="566"/>
      <c r="P83" s="566"/>
      <c r="Q83" s="567"/>
      <c r="R83" s="567"/>
      <c r="S83" s="566"/>
      <c r="T83" s="566"/>
      <c r="U83" s="566"/>
      <c r="V83" s="567"/>
      <c r="W83" s="567"/>
      <c r="X83" s="562"/>
      <c r="Y83" s="974"/>
      <c r="Z83" s="591"/>
      <c r="AA83" s="643"/>
      <c r="AB83" s="630"/>
      <c r="AC83" s="643"/>
      <c r="AD83" s="591"/>
      <c r="AE83" s="591"/>
    </row>
    <row r="84" spans="1:31" s="591" customFormat="1" ht="21.95" hidden="1" customHeight="1">
      <c r="A84" s="644"/>
      <c r="B84" s="645"/>
      <c r="C84" s="589"/>
      <c r="D84" s="556"/>
      <c r="E84" s="566"/>
      <c r="F84" s="566"/>
      <c r="G84" s="566"/>
      <c r="H84" s="567"/>
      <c r="I84" s="566"/>
      <c r="J84" s="566"/>
      <c r="K84" s="566"/>
      <c r="L84" s="567"/>
      <c r="M84" s="567"/>
      <c r="N84" s="566"/>
      <c r="O84" s="566"/>
      <c r="P84" s="566"/>
      <c r="Q84" s="567"/>
      <c r="R84" s="567"/>
      <c r="S84" s="566"/>
      <c r="T84" s="566"/>
      <c r="U84" s="566"/>
      <c r="V84" s="567"/>
      <c r="W84" s="567"/>
      <c r="X84" s="562"/>
      <c r="Y84" s="974"/>
      <c r="Z84" s="561"/>
      <c r="AA84" s="643"/>
      <c r="AB84" s="630"/>
      <c r="AC84" s="643"/>
      <c r="AD84" s="561"/>
      <c r="AE84" s="561"/>
    </row>
    <row r="85" spans="1:31" s="561" customFormat="1" ht="20.25" hidden="1" customHeight="1">
      <c r="A85" s="638"/>
      <c r="B85" s="642"/>
      <c r="C85" s="565"/>
      <c r="D85" s="556"/>
      <c r="E85" s="566"/>
      <c r="F85" s="566"/>
      <c r="G85" s="566"/>
      <c r="H85" s="567"/>
      <c r="I85" s="566"/>
      <c r="J85" s="566"/>
      <c r="K85" s="566"/>
      <c r="L85" s="567"/>
      <c r="M85" s="567"/>
      <c r="N85" s="566"/>
      <c r="O85" s="566"/>
      <c r="P85" s="566"/>
      <c r="Q85" s="567"/>
      <c r="R85" s="567"/>
      <c r="S85" s="566"/>
      <c r="T85" s="566"/>
      <c r="U85" s="566"/>
      <c r="V85" s="567"/>
      <c r="W85" s="567"/>
      <c r="X85" s="562"/>
      <c r="Y85" s="974"/>
      <c r="Z85" s="591"/>
      <c r="AA85" s="643"/>
      <c r="AB85" s="630"/>
      <c r="AC85" s="643"/>
      <c r="AD85" s="591"/>
      <c r="AE85" s="591"/>
    </row>
    <row r="86" spans="1:31" s="591" customFormat="1" ht="21.95" hidden="1" customHeight="1" thickBot="1">
      <c r="A86" s="644"/>
      <c r="B86" s="588"/>
      <c r="C86" s="646"/>
      <c r="D86" s="544"/>
      <c r="E86" s="640"/>
      <c r="F86" s="640"/>
      <c r="G86" s="640"/>
      <c r="H86" s="567"/>
      <c r="I86" s="640"/>
      <c r="J86" s="640"/>
      <c r="K86" s="640"/>
      <c r="L86" s="567"/>
      <c r="M86" s="567"/>
      <c r="N86" s="640"/>
      <c r="O86" s="640"/>
      <c r="P86" s="640"/>
      <c r="Q86" s="567"/>
      <c r="R86" s="567"/>
      <c r="S86" s="640"/>
      <c r="T86" s="640"/>
      <c r="U86" s="640"/>
      <c r="V86" s="567"/>
      <c r="W86" s="567"/>
      <c r="X86" s="562"/>
      <c r="Y86" s="974"/>
      <c r="Z86" s="531"/>
      <c r="AA86" s="643"/>
      <c r="AB86" s="630"/>
      <c r="AC86" s="643"/>
      <c r="AD86" s="531"/>
      <c r="AE86" s="531"/>
    </row>
    <row r="87" spans="1:31" s="531" customFormat="1" ht="27.75" hidden="1" customHeight="1" thickBot="1">
      <c r="A87" s="619"/>
      <c r="B87" s="620" t="s">
        <v>431</v>
      </c>
      <c r="C87" s="621" t="s">
        <v>417</v>
      </c>
      <c r="D87" s="556"/>
      <c r="E87" s="622">
        <f>E78+E79</f>
        <v>124.7295696</v>
      </c>
      <c r="F87" s="622">
        <f>F78+F79</f>
        <v>124.7295696</v>
      </c>
      <c r="G87" s="622">
        <f>G78+G79</f>
        <v>124.7295696</v>
      </c>
      <c r="H87" s="623">
        <f t="shared" ref="H87:H95" si="59">E87+F87+G87</f>
        <v>374.18870880000003</v>
      </c>
      <c r="I87" s="622">
        <f>I78+I79</f>
        <v>124.7295696</v>
      </c>
      <c r="J87" s="622">
        <f>J78+J79</f>
        <v>124.7295696</v>
      </c>
      <c r="K87" s="622">
        <f>K78+K79</f>
        <v>124.7295696</v>
      </c>
      <c r="L87" s="623">
        <f t="shared" ref="L87:L95" si="60">I87+J87+K87</f>
        <v>374.18870880000003</v>
      </c>
      <c r="M87" s="623">
        <f t="shared" ref="M87:M95" si="61">H87+L87</f>
        <v>748.37741760000006</v>
      </c>
      <c r="N87" s="622">
        <f>N78+N79</f>
        <v>124.7295696</v>
      </c>
      <c r="O87" s="622">
        <f>O78+O79</f>
        <v>124.7295696</v>
      </c>
      <c r="P87" s="622">
        <f>P78+P79</f>
        <v>124.7295696</v>
      </c>
      <c r="Q87" s="623">
        <f t="shared" ref="Q87:Q95" si="62">N87+O87+P87</f>
        <v>374.18870880000003</v>
      </c>
      <c r="R87" s="623">
        <f t="shared" ref="R87:R95" si="63">M87+Q87</f>
        <v>1122.5661264</v>
      </c>
      <c r="S87" s="622">
        <f>S78+S79</f>
        <v>124.7295696</v>
      </c>
      <c r="T87" s="622">
        <f>T78+T79</f>
        <v>124.7295696</v>
      </c>
      <c r="U87" s="622">
        <f>U78+U79</f>
        <v>124.7295696</v>
      </c>
      <c r="V87" s="623">
        <f t="shared" ref="V87:V95" si="64">S87+T87+U87</f>
        <v>374.18870880000003</v>
      </c>
      <c r="W87" s="623">
        <f t="shared" ref="W87:W95" si="65">Q87+V87</f>
        <v>748.37741760000006</v>
      </c>
      <c r="X87" s="623">
        <f t="shared" ref="X87:X110" si="66">R87+V87</f>
        <v>1496.7548352000001</v>
      </c>
      <c r="Y87" s="974"/>
      <c r="AA87" s="623"/>
      <c r="AB87" s="593"/>
      <c r="AC87" s="623">
        <f t="shared" si="58"/>
        <v>1496.7548352000001</v>
      </c>
    </row>
    <row r="88" spans="1:31" s="561" customFormat="1" ht="30" hidden="1" customHeight="1" thickBot="1">
      <c r="A88" s="647"/>
      <c r="B88" s="648"/>
      <c r="C88" s="577"/>
      <c r="D88" s="556"/>
      <c r="E88" s="566"/>
      <c r="F88" s="566"/>
      <c r="G88" s="566"/>
      <c r="H88" s="578">
        <f t="shared" si="59"/>
        <v>0</v>
      </c>
      <c r="I88" s="566"/>
      <c r="J88" s="566"/>
      <c r="K88" s="566"/>
      <c r="L88" s="578">
        <f t="shared" si="60"/>
        <v>0</v>
      </c>
      <c r="M88" s="578">
        <f t="shared" si="61"/>
        <v>0</v>
      </c>
      <c r="N88" s="566"/>
      <c r="O88" s="566"/>
      <c r="P88" s="566"/>
      <c r="Q88" s="578">
        <f t="shared" si="62"/>
        <v>0</v>
      </c>
      <c r="R88" s="578">
        <f t="shared" si="63"/>
        <v>0</v>
      </c>
      <c r="S88" s="566"/>
      <c r="T88" s="566"/>
      <c r="U88" s="566"/>
      <c r="V88" s="578">
        <f t="shared" si="64"/>
        <v>0</v>
      </c>
      <c r="W88" s="578">
        <f t="shared" si="65"/>
        <v>0</v>
      </c>
      <c r="X88" s="579">
        <f t="shared" si="66"/>
        <v>0</v>
      </c>
      <c r="Y88" s="560"/>
      <c r="Z88" s="649"/>
      <c r="AA88" s="579"/>
      <c r="AB88" s="568"/>
      <c r="AC88" s="579">
        <f t="shared" si="58"/>
        <v>0</v>
      </c>
    </row>
    <row r="89" spans="1:31" s="531" customFormat="1" ht="42.75" hidden="1" customHeight="1" thickBot="1">
      <c r="A89" s="619"/>
      <c r="B89" s="650"/>
      <c r="C89" s="621" t="s">
        <v>417</v>
      </c>
      <c r="D89" s="556"/>
      <c r="E89" s="622">
        <f>E87+E88</f>
        <v>124.7295696</v>
      </c>
      <c r="F89" s="622">
        <f>F87+F88</f>
        <v>124.7295696</v>
      </c>
      <c r="G89" s="622">
        <f>G87+G88</f>
        <v>124.7295696</v>
      </c>
      <c r="H89" s="623">
        <f t="shared" si="59"/>
        <v>374.18870880000003</v>
      </c>
      <c r="I89" s="622">
        <f>I87+I88</f>
        <v>124.7295696</v>
      </c>
      <c r="J89" s="622">
        <f>J87+J88</f>
        <v>124.7295696</v>
      </c>
      <c r="K89" s="622">
        <f>K87+K88</f>
        <v>124.7295696</v>
      </c>
      <c r="L89" s="623">
        <f t="shared" si="60"/>
        <v>374.18870880000003</v>
      </c>
      <c r="M89" s="623">
        <f t="shared" si="61"/>
        <v>748.37741760000006</v>
      </c>
      <c r="N89" s="622">
        <f>N87+N88</f>
        <v>124.7295696</v>
      </c>
      <c r="O89" s="622">
        <f>O87+O88</f>
        <v>124.7295696</v>
      </c>
      <c r="P89" s="622">
        <f>P87+P88</f>
        <v>124.7295696</v>
      </c>
      <c r="Q89" s="623">
        <f t="shared" si="62"/>
        <v>374.18870880000003</v>
      </c>
      <c r="R89" s="623">
        <f t="shared" si="63"/>
        <v>1122.5661264</v>
      </c>
      <c r="S89" s="622">
        <f>S87+S88</f>
        <v>124.7295696</v>
      </c>
      <c r="T89" s="622">
        <f>T87+T88</f>
        <v>124.7295696</v>
      </c>
      <c r="U89" s="622">
        <f>U87+U88</f>
        <v>124.7295696</v>
      </c>
      <c r="V89" s="623">
        <f t="shared" si="64"/>
        <v>374.18870880000003</v>
      </c>
      <c r="W89" s="623">
        <f t="shared" si="65"/>
        <v>748.37741760000006</v>
      </c>
      <c r="X89" s="623">
        <f t="shared" si="66"/>
        <v>1496.7548352000001</v>
      </c>
      <c r="Y89" s="560"/>
      <c r="Z89" s="608"/>
      <c r="AA89" s="623"/>
      <c r="AB89" s="568"/>
      <c r="AC89" s="623">
        <f t="shared" si="58"/>
        <v>1496.7548352000001</v>
      </c>
    </row>
    <row r="90" spans="1:31" s="531" customFormat="1" ht="21" hidden="1" thickBot="1">
      <c r="A90" s="651"/>
      <c r="B90" s="652"/>
      <c r="C90" s="653"/>
      <c r="D90" s="556"/>
      <c r="E90" s="654"/>
      <c r="F90" s="654"/>
      <c r="G90" s="654"/>
      <c r="H90" s="655"/>
      <c r="I90" s="654"/>
      <c r="J90" s="654"/>
      <c r="K90" s="654"/>
      <c r="L90" s="655"/>
      <c r="M90" s="655"/>
      <c r="N90" s="654"/>
      <c r="O90" s="654"/>
      <c r="P90" s="654"/>
      <c r="Q90" s="655"/>
      <c r="R90" s="655"/>
      <c r="S90" s="654"/>
      <c r="T90" s="654"/>
      <c r="U90" s="654"/>
      <c r="V90" s="655"/>
      <c r="W90" s="655"/>
      <c r="X90" s="656"/>
      <c r="Y90" s="560"/>
      <c r="Z90" s="657"/>
      <c r="AA90" s="658"/>
      <c r="AB90" s="659"/>
      <c r="AC90" s="656"/>
    </row>
    <row r="91" spans="1:31" s="561" customFormat="1" ht="45.75" hidden="1" customHeight="1">
      <c r="A91" s="660"/>
      <c r="B91" s="661"/>
      <c r="C91" s="662"/>
      <c r="D91" s="556"/>
      <c r="E91" s="663"/>
      <c r="F91" s="663"/>
      <c r="G91" s="663"/>
      <c r="H91" s="567"/>
      <c r="I91" s="663"/>
      <c r="J91" s="663"/>
      <c r="K91" s="663"/>
      <c r="L91" s="567"/>
      <c r="M91" s="567"/>
      <c r="N91" s="663"/>
      <c r="O91" s="663"/>
      <c r="P91" s="663"/>
      <c r="Q91" s="567"/>
      <c r="R91" s="567"/>
      <c r="S91" s="663"/>
      <c r="T91" s="663"/>
      <c r="U91" s="663"/>
      <c r="V91" s="567"/>
      <c r="W91" s="567"/>
      <c r="X91" s="562"/>
      <c r="Y91" s="560"/>
      <c r="AA91" s="658"/>
      <c r="AB91" s="630"/>
      <c r="AC91" s="562"/>
    </row>
    <row r="92" spans="1:31" s="561" customFormat="1" ht="35.25" hidden="1" customHeight="1">
      <c r="A92" s="660"/>
      <c r="B92" s="661"/>
      <c r="C92" s="662"/>
      <c r="D92" s="556"/>
      <c r="E92" s="663"/>
      <c r="F92" s="663"/>
      <c r="G92" s="664"/>
      <c r="H92" s="567"/>
      <c r="I92" s="663"/>
      <c r="J92" s="663"/>
      <c r="K92" s="664"/>
      <c r="L92" s="567"/>
      <c r="M92" s="567"/>
      <c r="N92" s="663"/>
      <c r="O92" s="663"/>
      <c r="P92" s="664"/>
      <c r="Q92" s="567"/>
      <c r="R92" s="567"/>
      <c r="S92" s="663"/>
      <c r="T92" s="663"/>
      <c r="U92" s="664"/>
      <c r="V92" s="567"/>
      <c r="W92" s="567"/>
      <c r="X92" s="562"/>
      <c r="Y92" s="560"/>
      <c r="AA92" s="658"/>
      <c r="AB92" s="630"/>
      <c r="AC92" s="562"/>
    </row>
    <row r="93" spans="1:31" s="561" customFormat="1" ht="41.25" hidden="1" customHeight="1" thickBot="1">
      <c r="A93" s="660"/>
      <c r="B93" s="661"/>
      <c r="C93" s="662"/>
      <c r="D93" s="556"/>
      <c r="E93" s="663"/>
      <c r="F93" s="663"/>
      <c r="G93" s="663"/>
      <c r="H93" s="567"/>
      <c r="I93" s="663"/>
      <c r="J93" s="663"/>
      <c r="K93" s="663"/>
      <c r="L93" s="567"/>
      <c r="M93" s="567"/>
      <c r="N93" s="663"/>
      <c r="O93" s="663"/>
      <c r="P93" s="663"/>
      <c r="Q93" s="567"/>
      <c r="R93" s="567"/>
      <c r="S93" s="663"/>
      <c r="T93" s="663"/>
      <c r="U93" s="663"/>
      <c r="V93" s="567"/>
      <c r="W93" s="567"/>
      <c r="X93" s="562"/>
      <c r="Y93" s="560"/>
      <c r="Z93" s="665"/>
      <c r="AA93" s="658"/>
      <c r="AB93" s="630"/>
      <c r="AC93" s="658"/>
      <c r="AD93" s="531"/>
      <c r="AE93" s="531"/>
    </row>
    <row r="94" spans="1:31" s="561" customFormat="1" ht="45.75" hidden="1" customHeight="1" thickBot="1">
      <c r="A94" s="660" t="s">
        <v>173</v>
      </c>
      <c r="B94" s="661"/>
      <c r="C94" s="662"/>
      <c r="D94" s="556"/>
      <c r="E94" s="663"/>
      <c r="F94" s="663"/>
      <c r="G94" s="663"/>
      <c r="H94" s="567">
        <f t="shared" si="59"/>
        <v>0</v>
      </c>
      <c r="I94" s="663"/>
      <c r="J94" s="663"/>
      <c r="K94" s="663"/>
      <c r="L94" s="567">
        <f t="shared" si="60"/>
        <v>0</v>
      </c>
      <c r="M94" s="567">
        <f t="shared" si="61"/>
        <v>0</v>
      </c>
      <c r="N94" s="663"/>
      <c r="O94" s="663"/>
      <c r="P94" s="663"/>
      <c r="Q94" s="567">
        <f t="shared" si="62"/>
        <v>0</v>
      </c>
      <c r="R94" s="567">
        <f t="shared" si="63"/>
        <v>0</v>
      </c>
      <c r="S94" s="663"/>
      <c r="T94" s="663"/>
      <c r="U94" s="663"/>
      <c r="V94" s="567">
        <f t="shared" si="64"/>
        <v>0</v>
      </c>
      <c r="W94" s="567">
        <f t="shared" si="65"/>
        <v>0</v>
      </c>
      <c r="X94" s="562">
        <f t="shared" si="66"/>
        <v>0</v>
      </c>
      <c r="Y94" s="560"/>
      <c r="AA94" s="562"/>
      <c r="AB94" s="630"/>
      <c r="AC94" s="562">
        <f t="shared" si="58"/>
        <v>0</v>
      </c>
    </row>
    <row r="95" spans="1:31" s="531" customFormat="1" ht="34.5" customHeight="1" thickBot="1">
      <c r="A95" s="619"/>
      <c r="B95" s="620" t="s">
        <v>432</v>
      </c>
      <c r="C95" s="621" t="s">
        <v>417</v>
      </c>
      <c r="D95" s="556"/>
      <c r="E95" s="622">
        <f>E87+E90+E93</f>
        <v>124.7295696</v>
      </c>
      <c r="F95" s="622">
        <f>F87+F90+F93</f>
        <v>124.7295696</v>
      </c>
      <c r="G95" s="622">
        <f>G87+G90+G93</f>
        <v>124.7295696</v>
      </c>
      <c r="H95" s="623">
        <f t="shared" si="59"/>
        <v>374.18870880000003</v>
      </c>
      <c r="I95" s="622">
        <f>I87+I90+I93</f>
        <v>124.7295696</v>
      </c>
      <c r="J95" s="622">
        <f>J87+J90+J93</f>
        <v>124.7295696</v>
      </c>
      <c r="K95" s="622">
        <f>K87+K90+K93</f>
        <v>124.7295696</v>
      </c>
      <c r="L95" s="623">
        <f t="shared" si="60"/>
        <v>374.18870880000003</v>
      </c>
      <c r="M95" s="623">
        <f t="shared" si="61"/>
        <v>748.37741760000006</v>
      </c>
      <c r="N95" s="622">
        <f>N87+N90+N93</f>
        <v>124.7295696</v>
      </c>
      <c r="O95" s="622">
        <f>O87+O90+O93</f>
        <v>124.7295696</v>
      </c>
      <c r="P95" s="622">
        <f>P87+P90+P93</f>
        <v>124.7295696</v>
      </c>
      <c r="Q95" s="623">
        <f t="shared" si="62"/>
        <v>374.18870880000003</v>
      </c>
      <c r="R95" s="623">
        <f t="shared" si="63"/>
        <v>1122.5661264</v>
      </c>
      <c r="S95" s="622">
        <f>S87+S90+S93</f>
        <v>124.7295696</v>
      </c>
      <c r="T95" s="622">
        <f>T87+T90+T93</f>
        <v>124.7295696</v>
      </c>
      <c r="U95" s="622">
        <f>U87+U90+U93</f>
        <v>124.7295696</v>
      </c>
      <c r="V95" s="623">
        <f t="shared" si="64"/>
        <v>374.18870880000003</v>
      </c>
      <c r="W95" s="623">
        <f t="shared" si="65"/>
        <v>748.37741760000006</v>
      </c>
      <c r="X95" s="623">
        <f t="shared" si="66"/>
        <v>1496.7548352000001</v>
      </c>
      <c r="Y95" s="666">
        <f>X95-[2]лаз!$W$40/1000</f>
        <v>0</v>
      </c>
      <c r="Z95" s="667"/>
      <c r="AA95" s="623"/>
      <c r="AB95" s="630"/>
      <c r="AC95" s="623">
        <f t="shared" si="58"/>
        <v>1496.7548352000001</v>
      </c>
      <c r="AD95" s="667"/>
      <c r="AE95" s="667"/>
    </row>
    <row r="96" spans="1:31" s="667" customFormat="1" ht="18.95" hidden="1" customHeight="1">
      <c r="A96" s="975"/>
      <c r="B96" s="668"/>
      <c r="C96" s="878"/>
      <c r="D96" s="556"/>
      <c r="E96" s="976"/>
      <c r="F96" s="977"/>
      <c r="G96" s="978"/>
      <c r="H96" s="578"/>
      <c r="I96" s="976"/>
      <c r="J96" s="977"/>
      <c r="K96" s="978"/>
      <c r="L96" s="578"/>
      <c r="M96" s="579"/>
      <c r="N96" s="976"/>
      <c r="O96" s="977"/>
      <c r="P96" s="978"/>
      <c r="Q96" s="578"/>
      <c r="R96" s="579"/>
      <c r="S96" s="976"/>
      <c r="T96" s="977"/>
      <c r="U96" s="978"/>
      <c r="V96" s="578"/>
      <c r="W96" s="579"/>
      <c r="X96" s="579"/>
      <c r="Y96" s="560"/>
      <c r="AA96" s="579"/>
      <c r="AB96" s="630"/>
      <c r="AC96" s="579"/>
    </row>
    <row r="97" spans="1:31" s="535" customFormat="1" ht="18.95" hidden="1" customHeight="1">
      <c r="A97" s="979"/>
      <c r="B97" s="980"/>
      <c r="C97" s="981"/>
      <c r="E97" s="982"/>
      <c r="F97" s="982"/>
      <c r="G97" s="982"/>
      <c r="H97" s="671"/>
      <c r="I97" s="982"/>
      <c r="J97" s="982"/>
      <c r="K97" s="982"/>
      <c r="L97" s="671"/>
      <c r="M97" s="983"/>
      <c r="N97" s="982"/>
      <c r="O97" s="982"/>
      <c r="P97" s="982"/>
      <c r="Q97" s="671"/>
      <c r="R97" s="983"/>
      <c r="S97" s="982"/>
      <c r="T97" s="982"/>
      <c r="U97" s="982"/>
      <c r="V97" s="671"/>
      <c r="W97" s="983"/>
      <c r="X97" s="671"/>
      <c r="Y97" s="671"/>
      <c r="AA97" s="671"/>
      <c r="AB97" s="672"/>
      <c r="AC97" s="671"/>
    </row>
    <row r="98" spans="1:31" s="667" customFormat="1" ht="18.95" hidden="1" customHeight="1">
      <c r="A98" s="673"/>
      <c r="B98" s="674"/>
      <c r="C98" s="675"/>
      <c r="D98" s="556"/>
      <c r="E98" s="676"/>
      <c r="F98" s="677"/>
      <c r="G98" s="678"/>
      <c r="H98" s="679"/>
      <c r="I98" s="676"/>
      <c r="J98" s="677"/>
      <c r="K98" s="678"/>
      <c r="L98" s="679"/>
      <c r="M98" s="679"/>
      <c r="N98" s="676"/>
      <c r="O98" s="677"/>
      <c r="P98" s="678"/>
      <c r="Q98" s="679"/>
      <c r="R98" s="679"/>
      <c r="S98" s="676"/>
      <c r="T98" s="677"/>
      <c r="U98" s="678"/>
      <c r="V98" s="679"/>
      <c r="W98" s="679"/>
      <c r="X98" s="680">
        <f t="shared" si="66"/>
        <v>0</v>
      </c>
      <c r="Y98" s="560"/>
      <c r="AA98" s="680"/>
      <c r="AB98" s="630"/>
      <c r="AC98" s="680"/>
    </row>
    <row r="99" spans="1:31" s="667" customFormat="1" ht="20.25" hidden="1" customHeight="1">
      <c r="A99" s="681"/>
      <c r="B99" s="682"/>
      <c r="C99" s="683"/>
      <c r="D99" s="556"/>
      <c r="E99" s="566"/>
      <c r="F99" s="684"/>
      <c r="G99" s="685"/>
      <c r="H99" s="567"/>
      <c r="I99" s="566"/>
      <c r="J99" s="684"/>
      <c r="K99" s="685"/>
      <c r="L99" s="567"/>
      <c r="M99" s="567"/>
      <c r="N99" s="566"/>
      <c r="O99" s="684"/>
      <c r="P99" s="685"/>
      <c r="Q99" s="567"/>
      <c r="R99" s="567"/>
      <c r="S99" s="566"/>
      <c r="T99" s="684"/>
      <c r="U99" s="685"/>
      <c r="V99" s="686"/>
      <c r="W99" s="686"/>
      <c r="X99" s="658">
        <f t="shared" si="66"/>
        <v>0</v>
      </c>
      <c r="Y99" s="600"/>
      <c r="AA99" s="658"/>
      <c r="AB99" s="630"/>
      <c r="AC99" s="658"/>
    </row>
    <row r="100" spans="1:31" s="667" customFormat="1" ht="18.95" hidden="1" customHeight="1">
      <c r="A100" s="681"/>
      <c r="B100" s="682"/>
      <c r="C100" s="683"/>
      <c r="D100" s="556"/>
      <c r="E100" s="566"/>
      <c r="F100" s="684"/>
      <c r="G100" s="685"/>
      <c r="H100" s="567"/>
      <c r="I100" s="566"/>
      <c r="J100" s="684"/>
      <c r="K100" s="685"/>
      <c r="L100" s="567"/>
      <c r="M100" s="567"/>
      <c r="N100" s="566"/>
      <c r="O100" s="684"/>
      <c r="P100" s="685"/>
      <c r="Q100" s="567"/>
      <c r="R100" s="567"/>
      <c r="S100" s="566"/>
      <c r="T100" s="684"/>
      <c r="U100" s="685"/>
      <c r="V100" s="686"/>
      <c r="W100" s="686"/>
      <c r="X100" s="658">
        <f t="shared" si="66"/>
        <v>0</v>
      </c>
      <c r="Y100" s="600"/>
      <c r="AA100" s="658"/>
      <c r="AB100" s="630"/>
      <c r="AC100" s="658"/>
    </row>
    <row r="101" spans="1:31" s="667" customFormat="1" ht="18.95" hidden="1" customHeight="1">
      <c r="A101" s="681"/>
      <c r="B101" s="682"/>
      <c r="C101" s="683"/>
      <c r="D101" s="556"/>
      <c r="E101" s="566"/>
      <c r="F101" s="684"/>
      <c r="G101" s="685"/>
      <c r="H101" s="567"/>
      <c r="I101" s="566"/>
      <c r="J101" s="684"/>
      <c r="K101" s="685"/>
      <c r="L101" s="567"/>
      <c r="M101" s="567"/>
      <c r="N101" s="566"/>
      <c r="O101" s="684"/>
      <c r="P101" s="685"/>
      <c r="Q101" s="567"/>
      <c r="R101" s="567"/>
      <c r="S101" s="566"/>
      <c r="T101" s="684"/>
      <c r="U101" s="685"/>
      <c r="V101" s="686"/>
      <c r="W101" s="686"/>
      <c r="X101" s="658">
        <f t="shared" si="66"/>
        <v>0</v>
      </c>
      <c r="Y101" s="600"/>
      <c r="AA101" s="658"/>
      <c r="AB101" s="630"/>
      <c r="AC101" s="658"/>
    </row>
    <row r="102" spans="1:31" s="667" customFormat="1" ht="18.95" hidden="1" customHeight="1">
      <c r="A102" s="681"/>
      <c r="B102" s="682"/>
      <c r="C102" s="683"/>
      <c r="D102" s="556"/>
      <c r="E102" s="566"/>
      <c r="F102" s="684"/>
      <c r="G102" s="685"/>
      <c r="H102" s="562"/>
      <c r="I102" s="566"/>
      <c r="J102" s="684"/>
      <c r="K102" s="685"/>
      <c r="L102" s="562"/>
      <c r="M102" s="567"/>
      <c r="N102" s="566"/>
      <c r="O102" s="684"/>
      <c r="P102" s="685"/>
      <c r="Q102" s="562"/>
      <c r="R102" s="567"/>
      <c r="S102" s="566"/>
      <c r="T102" s="684"/>
      <c r="U102" s="685"/>
      <c r="V102" s="658"/>
      <c r="W102" s="686"/>
      <c r="X102" s="658">
        <f t="shared" si="66"/>
        <v>0</v>
      </c>
      <c r="Y102" s="600"/>
      <c r="AA102" s="658"/>
      <c r="AB102" s="630"/>
      <c r="AC102" s="658"/>
    </row>
    <row r="103" spans="1:31" s="667" customFormat="1" ht="18.95" hidden="1" customHeight="1">
      <c r="A103" s="681"/>
      <c r="B103" s="682"/>
      <c r="C103" s="683"/>
      <c r="D103" s="556"/>
      <c r="E103" s="566"/>
      <c r="F103" s="684"/>
      <c r="G103" s="685"/>
      <c r="H103" s="567"/>
      <c r="I103" s="566"/>
      <c r="J103" s="684"/>
      <c r="K103" s="685"/>
      <c r="L103" s="567"/>
      <c r="M103" s="567"/>
      <c r="N103" s="566"/>
      <c r="O103" s="684"/>
      <c r="P103" s="685"/>
      <c r="Q103" s="567"/>
      <c r="R103" s="567"/>
      <c r="S103" s="566"/>
      <c r="T103" s="684"/>
      <c r="U103" s="685"/>
      <c r="V103" s="686"/>
      <c r="W103" s="686"/>
      <c r="X103" s="658">
        <f t="shared" si="66"/>
        <v>0</v>
      </c>
      <c r="Y103" s="600"/>
      <c r="AA103" s="658"/>
      <c r="AB103" s="630"/>
      <c r="AC103" s="658"/>
    </row>
    <row r="104" spans="1:31" s="667" customFormat="1" ht="18.95" hidden="1" customHeight="1">
      <c r="A104" s="681"/>
      <c r="B104" s="682"/>
      <c r="C104" s="683"/>
      <c r="D104" s="556"/>
      <c r="E104" s="566"/>
      <c r="F104" s="684"/>
      <c r="G104" s="685"/>
      <c r="H104" s="567"/>
      <c r="I104" s="566"/>
      <c r="J104" s="684"/>
      <c r="K104" s="685"/>
      <c r="L104" s="567"/>
      <c r="M104" s="567"/>
      <c r="N104" s="566"/>
      <c r="O104" s="684"/>
      <c r="P104" s="685"/>
      <c r="Q104" s="567"/>
      <c r="R104" s="567"/>
      <c r="S104" s="566"/>
      <c r="T104" s="684"/>
      <c r="U104" s="685"/>
      <c r="V104" s="686"/>
      <c r="W104" s="686"/>
      <c r="X104" s="658">
        <f t="shared" si="66"/>
        <v>0</v>
      </c>
      <c r="Y104" s="600"/>
      <c r="AA104" s="658"/>
      <c r="AB104" s="630"/>
      <c r="AC104" s="658"/>
    </row>
    <row r="105" spans="1:31" s="667" customFormat="1" ht="18.95" hidden="1" customHeight="1">
      <c r="A105" s="681"/>
      <c r="B105" s="682"/>
      <c r="C105" s="683"/>
      <c r="D105" s="556"/>
      <c r="E105" s="566"/>
      <c r="F105" s="684"/>
      <c r="G105" s="685"/>
      <c r="H105" s="567"/>
      <c r="I105" s="566"/>
      <c r="J105" s="684"/>
      <c r="K105" s="685"/>
      <c r="L105" s="567"/>
      <c r="M105" s="567"/>
      <c r="N105" s="566"/>
      <c r="O105" s="684"/>
      <c r="P105" s="685"/>
      <c r="Q105" s="567"/>
      <c r="R105" s="567"/>
      <c r="S105" s="566"/>
      <c r="T105" s="684"/>
      <c r="U105" s="685"/>
      <c r="V105" s="686"/>
      <c r="W105" s="686"/>
      <c r="X105" s="658">
        <f t="shared" si="66"/>
        <v>0</v>
      </c>
      <c r="Y105" s="600"/>
      <c r="AA105" s="658"/>
      <c r="AB105" s="630"/>
      <c r="AC105" s="658"/>
    </row>
    <row r="106" spans="1:31" s="667" customFormat="1" ht="18.95" hidden="1" customHeight="1">
      <c r="A106" s="681"/>
      <c r="B106" s="682"/>
      <c r="C106" s="683"/>
      <c r="D106" s="556"/>
      <c r="E106" s="566"/>
      <c r="F106" s="684"/>
      <c r="G106" s="685"/>
      <c r="H106" s="567"/>
      <c r="I106" s="566"/>
      <c r="J106" s="684"/>
      <c r="K106" s="685"/>
      <c r="L106" s="567"/>
      <c r="M106" s="567"/>
      <c r="N106" s="566"/>
      <c r="O106" s="684"/>
      <c r="P106" s="685"/>
      <c r="Q106" s="567"/>
      <c r="R106" s="567"/>
      <c r="S106" s="566"/>
      <c r="T106" s="684"/>
      <c r="U106" s="685"/>
      <c r="V106" s="686"/>
      <c r="W106" s="686"/>
      <c r="X106" s="658">
        <f t="shared" si="66"/>
        <v>0</v>
      </c>
      <c r="Y106" s="600"/>
      <c r="AA106" s="658"/>
      <c r="AB106" s="630"/>
      <c r="AC106" s="658"/>
    </row>
    <row r="107" spans="1:31" s="667" customFormat="1" ht="18.75" hidden="1" customHeight="1">
      <c r="A107" s="681"/>
      <c r="B107" s="682"/>
      <c r="C107" s="683"/>
      <c r="D107" s="556"/>
      <c r="E107" s="566"/>
      <c r="F107" s="684"/>
      <c r="G107" s="685"/>
      <c r="H107" s="562"/>
      <c r="I107" s="566"/>
      <c r="J107" s="684"/>
      <c r="K107" s="685"/>
      <c r="L107" s="562"/>
      <c r="M107" s="567"/>
      <c r="N107" s="566"/>
      <c r="O107" s="684"/>
      <c r="P107" s="685"/>
      <c r="Q107" s="562"/>
      <c r="R107" s="567"/>
      <c r="S107" s="566"/>
      <c r="T107" s="684"/>
      <c r="U107" s="685"/>
      <c r="V107" s="658"/>
      <c r="W107" s="686"/>
      <c r="X107" s="658">
        <f t="shared" si="66"/>
        <v>0</v>
      </c>
      <c r="Y107" s="600"/>
      <c r="AA107" s="658"/>
      <c r="AB107" s="630"/>
      <c r="AC107" s="658"/>
    </row>
    <row r="108" spans="1:31" s="667" customFormat="1" ht="18.95" hidden="1" customHeight="1">
      <c r="A108" s="681"/>
      <c r="B108" s="682"/>
      <c r="C108" s="683"/>
      <c r="D108" s="556"/>
      <c r="E108" s="566"/>
      <c r="F108" s="684"/>
      <c r="G108" s="685"/>
      <c r="H108" s="567"/>
      <c r="I108" s="566"/>
      <c r="J108" s="684"/>
      <c r="K108" s="685"/>
      <c r="L108" s="567"/>
      <c r="M108" s="567"/>
      <c r="N108" s="566"/>
      <c r="O108" s="684"/>
      <c r="P108" s="685"/>
      <c r="Q108" s="567"/>
      <c r="R108" s="567"/>
      <c r="S108" s="566"/>
      <c r="T108" s="684"/>
      <c r="U108" s="685"/>
      <c r="V108" s="686"/>
      <c r="W108" s="686"/>
      <c r="X108" s="658">
        <f t="shared" si="66"/>
        <v>0</v>
      </c>
      <c r="Y108" s="600"/>
      <c r="AA108" s="658"/>
      <c r="AB108" s="630"/>
      <c r="AC108" s="658"/>
    </row>
    <row r="109" spans="1:31" s="667" customFormat="1" ht="18.95" hidden="1" customHeight="1" thickBot="1">
      <c r="A109" s="681"/>
      <c r="B109" s="682"/>
      <c r="C109" s="683"/>
      <c r="D109" s="556"/>
      <c r="E109" s="566"/>
      <c r="F109" s="684"/>
      <c r="G109" s="685"/>
      <c r="H109" s="618"/>
      <c r="I109" s="566"/>
      <c r="J109" s="684"/>
      <c r="K109" s="685"/>
      <c r="L109" s="618"/>
      <c r="M109" s="618"/>
      <c r="N109" s="566"/>
      <c r="O109" s="684"/>
      <c r="P109" s="685"/>
      <c r="Q109" s="618"/>
      <c r="R109" s="618"/>
      <c r="S109" s="566"/>
      <c r="T109" s="684"/>
      <c r="U109" s="685"/>
      <c r="V109" s="687"/>
      <c r="W109" s="687"/>
      <c r="X109" s="688">
        <f t="shared" si="66"/>
        <v>0</v>
      </c>
      <c r="Y109" s="600"/>
      <c r="Z109" s="531"/>
      <c r="AA109" s="688"/>
      <c r="AB109" s="630"/>
      <c r="AC109" s="688"/>
      <c r="AD109" s="531"/>
      <c r="AE109" s="531"/>
    </row>
    <row r="110" spans="1:31" s="531" customFormat="1" ht="39" hidden="1" customHeight="1" thickBot="1">
      <c r="A110" s="619"/>
      <c r="B110" s="650" t="s">
        <v>432</v>
      </c>
      <c r="C110" s="621" t="s">
        <v>417</v>
      </c>
      <c r="D110" s="556"/>
      <c r="E110" s="622">
        <f>E95+E96</f>
        <v>124.7295696</v>
      </c>
      <c r="F110" s="622">
        <f>F95+F96</f>
        <v>124.7295696</v>
      </c>
      <c r="G110" s="622">
        <f>G95+G96</f>
        <v>124.7295696</v>
      </c>
      <c r="H110" s="623">
        <f>E110+F110+G110</f>
        <v>374.18870880000003</v>
      </c>
      <c r="I110" s="622">
        <f>I95+I96</f>
        <v>124.7295696</v>
      </c>
      <c r="J110" s="622">
        <f>J95+J96</f>
        <v>124.7295696</v>
      </c>
      <c r="K110" s="622">
        <f>K95+K96</f>
        <v>124.7295696</v>
      </c>
      <c r="L110" s="623">
        <f>I110+J110+K110</f>
        <v>374.18870880000003</v>
      </c>
      <c r="M110" s="623">
        <f>H110+L110</f>
        <v>748.37741760000006</v>
      </c>
      <c r="N110" s="622">
        <f>N95+N96</f>
        <v>124.7295696</v>
      </c>
      <c r="O110" s="622">
        <f>O95+O96</f>
        <v>124.7295696</v>
      </c>
      <c r="P110" s="622">
        <f>P95+P96</f>
        <v>124.7295696</v>
      </c>
      <c r="Q110" s="623">
        <f>N110+O110+P110</f>
        <v>374.18870880000003</v>
      </c>
      <c r="R110" s="623">
        <f>M110+Q110</f>
        <v>1122.5661264</v>
      </c>
      <c r="S110" s="622">
        <f>S95+S96</f>
        <v>124.7295696</v>
      </c>
      <c r="T110" s="622">
        <f>T95+T96</f>
        <v>124.7295696</v>
      </c>
      <c r="U110" s="622">
        <f>U95+U96</f>
        <v>124.7295696</v>
      </c>
      <c r="V110" s="623">
        <f>S110+T110+U110</f>
        <v>374.18870880000003</v>
      </c>
      <c r="W110" s="623">
        <f>Q110+V110</f>
        <v>748.37741760000006</v>
      </c>
      <c r="X110" s="623">
        <f t="shared" si="66"/>
        <v>1496.7548352000001</v>
      </c>
      <c r="Y110" s="560"/>
      <c r="Z110" s="561"/>
      <c r="AA110" s="623"/>
      <c r="AB110" s="630"/>
      <c r="AC110" s="623">
        <f>X110-AA110</f>
        <v>1496.7548352000001</v>
      </c>
      <c r="AD110" s="561"/>
      <c r="AE110" s="561"/>
    </row>
    <row r="111" spans="1:31" s="694" customFormat="1" ht="11.25" customHeight="1">
      <c r="A111" s="689"/>
      <c r="B111" s="669"/>
      <c r="C111" s="690"/>
      <c r="D111" s="535"/>
      <c r="E111" s="691"/>
      <c r="F111" s="691"/>
      <c r="G111" s="691"/>
      <c r="H111" s="691"/>
      <c r="I111" s="691"/>
      <c r="J111" s="691"/>
      <c r="K111" s="691"/>
      <c r="L111" s="691"/>
      <c r="M111" s="691"/>
      <c r="N111" s="691"/>
      <c r="O111" s="691"/>
      <c r="P111" s="691"/>
      <c r="Q111" s="691"/>
      <c r="R111" s="691"/>
      <c r="S111" s="691"/>
      <c r="T111" s="691"/>
      <c r="U111" s="691"/>
      <c r="V111" s="691"/>
      <c r="W111" s="691"/>
      <c r="X111" s="600"/>
      <c r="Y111" s="600"/>
      <c r="Z111" s="692"/>
      <c r="AA111" s="693"/>
      <c r="AB111" s="692"/>
      <c r="AC111" s="693"/>
      <c r="AD111" s="692"/>
      <c r="AE111" s="692"/>
    </row>
    <row r="112" spans="1:31" s="692" customFormat="1" ht="18.95" customHeight="1">
      <c r="A112" s="695"/>
      <c r="B112" s="696" t="s">
        <v>433</v>
      </c>
      <c r="C112" s="697"/>
      <c r="D112" s="535"/>
      <c r="E112" s="698"/>
      <c r="F112" s="698"/>
      <c r="G112" s="698"/>
      <c r="H112" s="698"/>
      <c r="I112" s="984"/>
      <c r="J112" s="698"/>
      <c r="K112" s="698"/>
      <c r="L112" s="698"/>
      <c r="M112" s="698"/>
      <c r="N112" s="698"/>
      <c r="O112" s="698"/>
      <c r="P112" s="698"/>
      <c r="Q112" s="698"/>
      <c r="R112" s="698"/>
      <c r="S112" s="698"/>
      <c r="T112" s="698"/>
      <c r="U112" s="698"/>
      <c r="V112" s="698"/>
      <c r="W112" s="698"/>
      <c r="X112" s="698"/>
      <c r="Y112" s="600"/>
      <c r="AA112" s="699"/>
      <c r="AC112" s="699"/>
    </row>
    <row r="113" spans="1:31" s="692" customFormat="1" ht="8.25" customHeight="1">
      <c r="A113" s="700"/>
      <c r="B113" s="696"/>
      <c r="C113" s="697"/>
      <c r="D113" s="535"/>
      <c r="E113" s="698"/>
      <c r="F113" s="698"/>
      <c r="G113" s="698"/>
      <c r="H113" s="698"/>
      <c r="I113" s="698"/>
      <c r="J113" s="698"/>
      <c r="K113" s="698"/>
      <c r="L113" s="698"/>
      <c r="M113" s="698"/>
      <c r="N113" s="698"/>
      <c r="O113" s="698"/>
      <c r="P113" s="698"/>
      <c r="Q113" s="698"/>
      <c r="R113" s="698"/>
      <c r="S113" s="698"/>
      <c r="T113" s="698"/>
      <c r="U113" s="698"/>
      <c r="V113" s="698"/>
      <c r="W113" s="698"/>
      <c r="X113" s="698"/>
      <c r="Y113" s="600"/>
      <c r="Z113" s="701"/>
      <c r="AA113" s="699"/>
      <c r="AB113" s="701"/>
      <c r="AC113" s="699"/>
      <c r="AD113" s="701"/>
      <c r="AE113" s="701"/>
    </row>
    <row r="114" spans="1:31" s="709" customFormat="1" ht="20.25" hidden="1">
      <c r="A114" s="702"/>
      <c r="B114" s="703"/>
      <c r="C114" s="704"/>
      <c r="D114" s="544"/>
      <c r="E114" s="705"/>
      <c r="F114" s="705"/>
      <c r="G114" s="705"/>
      <c r="H114" s="706"/>
      <c r="I114" s="705"/>
      <c r="J114" s="705"/>
      <c r="K114" s="705"/>
      <c r="L114" s="706"/>
      <c r="M114" s="706"/>
      <c r="N114" s="705"/>
      <c r="O114" s="705"/>
      <c r="P114" s="705"/>
      <c r="Q114" s="706"/>
      <c r="R114" s="706"/>
      <c r="S114" s="705"/>
      <c r="T114" s="705"/>
      <c r="U114" s="705"/>
      <c r="V114" s="706"/>
      <c r="W114" s="706"/>
      <c r="X114" s="707"/>
      <c r="Y114" s="671"/>
      <c r="Z114" s="708"/>
      <c r="AA114" s="707"/>
      <c r="AB114" s="708"/>
      <c r="AC114" s="707"/>
      <c r="AD114" s="708"/>
      <c r="AE114" s="708"/>
    </row>
    <row r="115" spans="1:31" s="708" customFormat="1" ht="18.95" hidden="1" customHeight="1" outlineLevel="1">
      <c r="A115" s="710"/>
      <c r="B115" s="711"/>
      <c r="C115" s="712"/>
      <c r="D115" s="556"/>
      <c r="E115" s="713"/>
      <c r="F115" s="713"/>
      <c r="G115" s="713"/>
      <c r="H115" s="714"/>
      <c r="I115" s="713"/>
      <c r="J115" s="713"/>
      <c r="K115" s="713"/>
      <c r="L115" s="714"/>
      <c r="M115" s="714"/>
      <c r="N115" s="713"/>
      <c r="O115" s="713"/>
      <c r="P115" s="713"/>
      <c r="Q115" s="714"/>
      <c r="R115" s="714"/>
      <c r="S115" s="713"/>
      <c r="T115" s="713"/>
      <c r="U115" s="713"/>
      <c r="V115" s="714"/>
      <c r="W115" s="714"/>
      <c r="X115" s="715"/>
      <c r="Y115" s="716"/>
      <c r="AA115" s="715"/>
      <c r="AC115" s="715"/>
    </row>
    <row r="116" spans="1:31" s="708" customFormat="1" ht="18.95" hidden="1" customHeight="1" outlineLevel="1">
      <c r="A116" s="717"/>
      <c r="B116" s="718"/>
      <c r="C116" s="712"/>
      <c r="D116" s="556"/>
      <c r="E116" s="713"/>
      <c r="F116" s="713"/>
      <c r="G116" s="713"/>
      <c r="H116" s="714"/>
      <c r="I116" s="713"/>
      <c r="J116" s="713"/>
      <c r="K116" s="713"/>
      <c r="L116" s="714"/>
      <c r="M116" s="715"/>
      <c r="N116" s="713"/>
      <c r="O116" s="713"/>
      <c r="P116" s="713"/>
      <c r="Q116" s="714"/>
      <c r="R116" s="715"/>
      <c r="S116" s="713"/>
      <c r="T116" s="713"/>
      <c r="U116" s="713"/>
      <c r="V116" s="714"/>
      <c r="W116" s="715"/>
      <c r="X116" s="715"/>
      <c r="Y116" s="716"/>
      <c r="Z116" s="719"/>
      <c r="AA116" s="715"/>
      <c r="AB116" s="719"/>
      <c r="AC116" s="715"/>
    </row>
    <row r="117" spans="1:31" s="708" customFormat="1" ht="18.95" hidden="1" customHeight="1" outlineLevel="1">
      <c r="A117" s="717"/>
      <c r="B117" s="718"/>
      <c r="C117" s="712"/>
      <c r="D117" s="556"/>
      <c r="E117" s="713"/>
      <c r="F117" s="713"/>
      <c r="G117" s="713"/>
      <c r="H117" s="715"/>
      <c r="I117" s="713"/>
      <c r="J117" s="713"/>
      <c r="K117" s="713"/>
      <c r="L117" s="715"/>
      <c r="M117" s="714"/>
      <c r="N117" s="713"/>
      <c r="O117" s="713"/>
      <c r="P117" s="713"/>
      <c r="Q117" s="715"/>
      <c r="R117" s="714"/>
      <c r="S117" s="713"/>
      <c r="T117" s="713"/>
      <c r="U117" s="713"/>
      <c r="V117" s="715"/>
      <c r="W117" s="714"/>
      <c r="X117" s="715"/>
      <c r="Y117" s="716"/>
      <c r="AA117" s="720"/>
      <c r="AB117" s="719"/>
      <c r="AC117" s="720"/>
    </row>
    <row r="118" spans="1:31" s="708" customFormat="1" ht="18.95" hidden="1" customHeight="1" outlineLevel="1">
      <c r="A118" s="717"/>
      <c r="B118" s="718"/>
      <c r="C118" s="712"/>
      <c r="D118" s="556"/>
      <c r="E118" s="713"/>
      <c r="F118" s="713"/>
      <c r="G118" s="713"/>
      <c r="H118" s="714"/>
      <c r="I118" s="713"/>
      <c r="J118" s="713"/>
      <c r="K118" s="713"/>
      <c r="L118" s="714"/>
      <c r="M118" s="714"/>
      <c r="N118" s="713"/>
      <c r="O118" s="713"/>
      <c r="P118" s="713"/>
      <c r="Q118" s="714"/>
      <c r="R118" s="714"/>
      <c r="S118" s="713"/>
      <c r="T118" s="713"/>
      <c r="U118" s="713"/>
      <c r="V118" s="714"/>
      <c r="W118" s="714"/>
      <c r="X118" s="715"/>
      <c r="Y118" s="716"/>
      <c r="AA118" s="715"/>
      <c r="AC118" s="715"/>
    </row>
    <row r="119" spans="1:31" s="708" customFormat="1" ht="18.95" hidden="1" customHeight="1" outlineLevel="1">
      <c r="A119" s="710"/>
      <c r="B119" s="711"/>
      <c r="C119" s="712"/>
      <c r="D119" s="556"/>
      <c r="E119" s="721"/>
      <c r="F119" s="721"/>
      <c r="G119" s="721"/>
      <c r="H119" s="715"/>
      <c r="I119" s="721"/>
      <c r="J119" s="721"/>
      <c r="K119" s="721"/>
      <c r="L119" s="715"/>
      <c r="M119" s="714"/>
      <c r="N119" s="721"/>
      <c r="O119" s="721"/>
      <c r="P119" s="721"/>
      <c r="Q119" s="715"/>
      <c r="R119" s="714"/>
      <c r="S119" s="721"/>
      <c r="T119" s="721"/>
      <c r="U119" s="721"/>
      <c r="V119" s="715"/>
      <c r="W119" s="714"/>
      <c r="X119" s="715"/>
      <c r="Y119" s="716"/>
      <c r="AA119" s="715"/>
      <c r="AC119" s="715"/>
    </row>
    <row r="120" spans="1:31" s="708" customFormat="1" ht="18.95" hidden="1" customHeight="1" outlineLevel="1">
      <c r="A120" s="717"/>
      <c r="B120" s="718"/>
      <c r="C120" s="712"/>
      <c r="D120" s="556"/>
      <c r="E120" s="713"/>
      <c r="F120" s="713"/>
      <c r="G120" s="713"/>
      <c r="H120" s="714"/>
      <c r="I120" s="713"/>
      <c r="J120" s="713"/>
      <c r="K120" s="713"/>
      <c r="L120" s="714"/>
      <c r="M120" s="715"/>
      <c r="N120" s="713"/>
      <c r="O120" s="713"/>
      <c r="P120" s="713"/>
      <c r="Q120" s="714"/>
      <c r="R120" s="715"/>
      <c r="S120" s="713"/>
      <c r="T120" s="713"/>
      <c r="U120" s="713"/>
      <c r="V120" s="714"/>
      <c r="W120" s="715"/>
      <c r="X120" s="715"/>
      <c r="Y120" s="716"/>
      <c r="Z120" s="719"/>
      <c r="AA120" s="715"/>
      <c r="AB120" s="719"/>
      <c r="AC120" s="715"/>
    </row>
    <row r="121" spans="1:31" s="708" customFormat="1" ht="18.95" hidden="1" customHeight="1" outlineLevel="1">
      <c r="A121" s="717"/>
      <c r="B121" s="718"/>
      <c r="C121" s="712"/>
      <c r="D121" s="556"/>
      <c r="E121" s="713"/>
      <c r="F121" s="713"/>
      <c r="G121" s="713"/>
      <c r="H121" s="715"/>
      <c r="I121" s="713"/>
      <c r="J121" s="713"/>
      <c r="K121" s="713"/>
      <c r="L121" s="715"/>
      <c r="M121" s="714"/>
      <c r="N121" s="713"/>
      <c r="O121" s="713"/>
      <c r="P121" s="713"/>
      <c r="Q121" s="715"/>
      <c r="R121" s="714"/>
      <c r="S121" s="713"/>
      <c r="T121" s="713"/>
      <c r="U121" s="713"/>
      <c r="V121" s="715"/>
      <c r="W121" s="714"/>
      <c r="X121" s="715"/>
      <c r="Y121" s="716"/>
      <c r="AA121" s="720"/>
      <c r="AB121" s="719"/>
      <c r="AC121" s="720"/>
    </row>
    <row r="122" spans="1:31" s="708" customFormat="1" ht="18.95" hidden="1" customHeight="1" outlineLevel="1">
      <c r="A122" s="717"/>
      <c r="B122" s="718"/>
      <c r="C122" s="712"/>
      <c r="D122" s="556"/>
      <c r="E122" s="713"/>
      <c r="F122" s="713"/>
      <c r="G122" s="713"/>
      <c r="H122" s="714"/>
      <c r="I122" s="713"/>
      <c r="J122" s="713"/>
      <c r="K122" s="713"/>
      <c r="L122" s="714"/>
      <c r="M122" s="714"/>
      <c r="N122" s="713"/>
      <c r="O122" s="713"/>
      <c r="P122" s="713"/>
      <c r="Q122" s="714"/>
      <c r="R122" s="714"/>
      <c r="S122" s="713"/>
      <c r="T122" s="713"/>
      <c r="U122" s="713"/>
      <c r="V122" s="714"/>
      <c r="W122" s="714"/>
      <c r="X122" s="715"/>
      <c r="Y122" s="716"/>
      <c r="AA122" s="715"/>
      <c r="AC122" s="715"/>
    </row>
    <row r="123" spans="1:31" s="708" customFormat="1" ht="18.95" hidden="1" customHeight="1" outlineLevel="1">
      <c r="A123" s="710"/>
      <c r="B123" s="711"/>
      <c r="C123" s="712"/>
      <c r="D123" s="556"/>
      <c r="E123" s="713"/>
      <c r="F123" s="713"/>
      <c r="G123" s="713"/>
      <c r="H123" s="714"/>
      <c r="I123" s="713"/>
      <c r="J123" s="713"/>
      <c r="K123" s="713"/>
      <c r="L123" s="714"/>
      <c r="M123" s="714"/>
      <c r="N123" s="713"/>
      <c r="O123" s="713"/>
      <c r="P123" s="713"/>
      <c r="Q123" s="714"/>
      <c r="R123" s="714"/>
      <c r="S123" s="713"/>
      <c r="T123" s="713"/>
      <c r="U123" s="713"/>
      <c r="V123" s="714"/>
      <c r="W123" s="714"/>
      <c r="X123" s="715"/>
      <c r="Y123" s="716"/>
      <c r="AA123" s="715"/>
      <c r="AC123" s="715"/>
    </row>
    <row r="124" spans="1:31" s="708" customFormat="1" ht="18.95" hidden="1" customHeight="1" outlineLevel="1">
      <c r="A124" s="717"/>
      <c r="B124" s="718"/>
      <c r="C124" s="712"/>
      <c r="D124" s="556"/>
      <c r="E124" s="713"/>
      <c r="F124" s="713"/>
      <c r="G124" s="713"/>
      <c r="H124" s="714"/>
      <c r="I124" s="713"/>
      <c r="J124" s="713"/>
      <c r="K124" s="713"/>
      <c r="L124" s="714"/>
      <c r="M124" s="715"/>
      <c r="N124" s="713"/>
      <c r="O124" s="713"/>
      <c r="P124" s="713"/>
      <c r="Q124" s="714"/>
      <c r="R124" s="715"/>
      <c r="S124" s="713"/>
      <c r="T124" s="713"/>
      <c r="U124" s="713"/>
      <c r="V124" s="714"/>
      <c r="W124" s="715"/>
      <c r="X124" s="715"/>
      <c r="Y124" s="716"/>
      <c r="Z124" s="719"/>
      <c r="AA124" s="715"/>
      <c r="AB124" s="719"/>
      <c r="AC124" s="715"/>
    </row>
    <row r="125" spans="1:31" s="708" customFormat="1" ht="18.95" hidden="1" customHeight="1" outlineLevel="1">
      <c r="A125" s="717"/>
      <c r="B125" s="718"/>
      <c r="C125" s="712"/>
      <c r="D125" s="556"/>
      <c r="E125" s="713"/>
      <c r="F125" s="713"/>
      <c r="G125" s="713"/>
      <c r="H125" s="715"/>
      <c r="I125" s="713"/>
      <c r="J125" s="713"/>
      <c r="K125" s="713"/>
      <c r="L125" s="715"/>
      <c r="M125" s="714"/>
      <c r="N125" s="713"/>
      <c r="O125" s="713"/>
      <c r="P125" s="713"/>
      <c r="Q125" s="715"/>
      <c r="R125" s="714"/>
      <c r="S125" s="713"/>
      <c r="T125" s="713"/>
      <c r="U125" s="713"/>
      <c r="V125" s="715"/>
      <c r="W125" s="714"/>
      <c r="X125" s="715"/>
      <c r="Y125" s="716"/>
      <c r="AA125" s="720"/>
      <c r="AB125" s="719"/>
      <c r="AC125" s="720"/>
    </row>
    <row r="126" spans="1:31" s="708" customFormat="1" ht="18.95" hidden="1" customHeight="1" outlineLevel="1">
      <c r="A126" s="717"/>
      <c r="B126" s="718"/>
      <c r="C126" s="712"/>
      <c r="D126" s="556"/>
      <c r="E126" s="713"/>
      <c r="F126" s="713"/>
      <c r="G126" s="713"/>
      <c r="H126" s="714"/>
      <c r="I126" s="713"/>
      <c r="J126" s="713"/>
      <c r="K126" s="713"/>
      <c r="L126" s="714"/>
      <c r="M126" s="714"/>
      <c r="N126" s="713"/>
      <c r="O126" s="713"/>
      <c r="P126" s="713"/>
      <c r="Q126" s="714"/>
      <c r="R126" s="714"/>
      <c r="S126" s="713"/>
      <c r="T126" s="713"/>
      <c r="U126" s="713"/>
      <c r="V126" s="714"/>
      <c r="W126" s="714"/>
      <c r="X126" s="715"/>
      <c r="Y126" s="716"/>
      <c r="AA126" s="715"/>
      <c r="AC126" s="715"/>
    </row>
    <row r="127" spans="1:31" s="708" customFormat="1" ht="18.95" hidden="1" customHeight="1">
      <c r="A127" s="710"/>
      <c r="B127" s="711"/>
      <c r="C127" s="712"/>
      <c r="D127" s="556"/>
      <c r="E127" s="713"/>
      <c r="F127" s="713"/>
      <c r="G127" s="713"/>
      <c r="H127" s="714"/>
      <c r="I127" s="713"/>
      <c r="J127" s="713"/>
      <c r="K127" s="713"/>
      <c r="L127" s="714"/>
      <c r="M127" s="714"/>
      <c r="N127" s="713"/>
      <c r="O127" s="713"/>
      <c r="P127" s="713"/>
      <c r="Q127" s="714"/>
      <c r="R127" s="714"/>
      <c r="S127" s="713"/>
      <c r="T127" s="713"/>
      <c r="U127" s="713"/>
      <c r="V127" s="714"/>
      <c r="W127" s="714"/>
      <c r="X127" s="715"/>
      <c r="Y127" s="716"/>
      <c r="AA127" s="715"/>
      <c r="AC127" s="715"/>
    </row>
    <row r="128" spans="1:31" s="708" customFormat="1" ht="18.95" hidden="1" customHeight="1">
      <c r="A128" s="717"/>
      <c r="B128" s="718"/>
      <c r="C128" s="712"/>
      <c r="D128" s="556"/>
      <c r="E128" s="713"/>
      <c r="F128" s="713"/>
      <c r="G128" s="713"/>
      <c r="H128" s="714"/>
      <c r="I128" s="713"/>
      <c r="J128" s="713"/>
      <c r="K128" s="713"/>
      <c r="L128" s="714"/>
      <c r="M128" s="715"/>
      <c r="N128" s="713"/>
      <c r="O128" s="713"/>
      <c r="P128" s="713"/>
      <c r="Q128" s="714"/>
      <c r="R128" s="715"/>
      <c r="S128" s="713"/>
      <c r="T128" s="713"/>
      <c r="U128" s="713"/>
      <c r="V128" s="714"/>
      <c r="W128" s="715"/>
      <c r="X128" s="715"/>
      <c r="Y128" s="716"/>
      <c r="Z128" s="719"/>
      <c r="AA128" s="715"/>
      <c r="AB128" s="719"/>
      <c r="AC128" s="715"/>
    </row>
    <row r="129" spans="1:31" s="708" customFormat="1" ht="18.95" hidden="1" customHeight="1">
      <c r="A129" s="717"/>
      <c r="B129" s="718"/>
      <c r="C129" s="712"/>
      <c r="D129" s="556"/>
      <c r="E129" s="713"/>
      <c r="F129" s="713"/>
      <c r="G129" s="713"/>
      <c r="H129" s="715"/>
      <c r="I129" s="713"/>
      <c r="J129" s="713"/>
      <c r="K129" s="713"/>
      <c r="L129" s="715"/>
      <c r="M129" s="714"/>
      <c r="N129" s="713"/>
      <c r="O129" s="713"/>
      <c r="P129" s="713"/>
      <c r="Q129" s="715"/>
      <c r="R129" s="714"/>
      <c r="S129" s="713"/>
      <c r="T129" s="713"/>
      <c r="U129" s="713"/>
      <c r="V129" s="715"/>
      <c r="W129" s="714"/>
      <c r="X129" s="715"/>
      <c r="Y129" s="716"/>
      <c r="Z129" s="709"/>
      <c r="AA129" s="720"/>
      <c r="AB129" s="719"/>
      <c r="AC129" s="720"/>
      <c r="AD129" s="709"/>
      <c r="AE129" s="709"/>
    </row>
    <row r="130" spans="1:31" s="709" customFormat="1" ht="18.95" hidden="1" customHeight="1">
      <c r="A130" s="717"/>
      <c r="B130" s="718"/>
      <c r="C130" s="712"/>
      <c r="D130" s="544"/>
      <c r="E130" s="713"/>
      <c r="F130" s="713"/>
      <c r="G130" s="713"/>
      <c r="H130" s="714"/>
      <c r="I130" s="713"/>
      <c r="J130" s="713"/>
      <c r="K130" s="713"/>
      <c r="L130" s="714"/>
      <c r="M130" s="714"/>
      <c r="N130" s="713"/>
      <c r="O130" s="713"/>
      <c r="P130" s="713"/>
      <c r="Q130" s="714"/>
      <c r="R130" s="714"/>
      <c r="S130" s="713"/>
      <c r="T130" s="713"/>
      <c r="U130" s="713"/>
      <c r="V130" s="714"/>
      <c r="W130" s="714"/>
      <c r="X130" s="715"/>
      <c r="Y130" s="716"/>
      <c r="AA130" s="715"/>
      <c r="AC130" s="715"/>
    </row>
    <row r="131" spans="1:31" s="708" customFormat="1" ht="18.95" hidden="1" customHeight="1">
      <c r="A131" s="710"/>
      <c r="B131" s="711"/>
      <c r="C131" s="712"/>
      <c r="D131" s="556"/>
      <c r="E131" s="713"/>
      <c r="F131" s="713"/>
      <c r="G131" s="713"/>
      <c r="H131" s="714"/>
      <c r="I131" s="713"/>
      <c r="J131" s="713"/>
      <c r="K131" s="713"/>
      <c r="L131" s="714"/>
      <c r="M131" s="714"/>
      <c r="N131" s="713"/>
      <c r="O131" s="713"/>
      <c r="P131" s="713"/>
      <c r="Q131" s="714"/>
      <c r="R131" s="714"/>
      <c r="S131" s="713"/>
      <c r="T131" s="713"/>
      <c r="U131" s="713"/>
      <c r="V131" s="714"/>
      <c r="W131" s="714"/>
      <c r="X131" s="715"/>
      <c r="Y131" s="716"/>
      <c r="AA131" s="715"/>
      <c r="AC131" s="715"/>
    </row>
    <row r="132" spans="1:31" s="708" customFormat="1" ht="18.95" hidden="1" customHeight="1">
      <c r="A132" s="717"/>
      <c r="B132" s="718"/>
      <c r="C132" s="712"/>
      <c r="D132" s="556"/>
      <c r="E132" s="713"/>
      <c r="F132" s="713"/>
      <c r="G132" s="713"/>
      <c r="H132" s="714"/>
      <c r="I132" s="713"/>
      <c r="J132" s="713"/>
      <c r="K132" s="713"/>
      <c r="L132" s="714"/>
      <c r="M132" s="715"/>
      <c r="N132" s="713"/>
      <c r="O132" s="713"/>
      <c r="P132" s="713"/>
      <c r="Q132" s="714"/>
      <c r="R132" s="715"/>
      <c r="S132" s="713"/>
      <c r="T132" s="713"/>
      <c r="U132" s="713"/>
      <c r="V132" s="714"/>
      <c r="W132" s="715"/>
      <c r="X132" s="715"/>
      <c r="Y132" s="716"/>
      <c r="Z132" s="719"/>
      <c r="AA132" s="715"/>
      <c r="AB132" s="719"/>
      <c r="AC132" s="715"/>
    </row>
    <row r="133" spans="1:31" s="708" customFormat="1" ht="18.95" hidden="1" customHeight="1">
      <c r="A133" s="717"/>
      <c r="B133" s="718"/>
      <c r="C133" s="712"/>
      <c r="D133" s="556"/>
      <c r="E133" s="713"/>
      <c r="F133" s="713"/>
      <c r="G133" s="713"/>
      <c r="H133" s="715"/>
      <c r="I133" s="713"/>
      <c r="J133" s="713"/>
      <c r="K133" s="713"/>
      <c r="L133" s="715"/>
      <c r="M133" s="714"/>
      <c r="N133" s="713"/>
      <c r="O133" s="713"/>
      <c r="P133" s="713"/>
      <c r="Q133" s="715"/>
      <c r="R133" s="714"/>
      <c r="S133" s="713"/>
      <c r="T133" s="713"/>
      <c r="U133" s="713"/>
      <c r="V133" s="715"/>
      <c r="W133" s="714"/>
      <c r="X133" s="715"/>
      <c r="Y133" s="716"/>
      <c r="Z133" s="709"/>
      <c r="AA133" s="720"/>
      <c r="AB133" s="719"/>
      <c r="AC133" s="720"/>
      <c r="AD133" s="709"/>
      <c r="AE133" s="709"/>
    </row>
    <row r="134" spans="1:31" s="709" customFormat="1" ht="18.95" hidden="1" customHeight="1">
      <c r="A134" s="717"/>
      <c r="B134" s="718"/>
      <c r="C134" s="712"/>
      <c r="D134" s="544"/>
      <c r="E134" s="713"/>
      <c r="F134" s="713"/>
      <c r="G134" s="713"/>
      <c r="H134" s="714"/>
      <c r="I134" s="713"/>
      <c r="J134" s="713"/>
      <c r="K134" s="713"/>
      <c r="L134" s="714"/>
      <c r="M134" s="714"/>
      <c r="N134" s="713"/>
      <c r="O134" s="713"/>
      <c r="P134" s="713"/>
      <c r="Q134" s="714"/>
      <c r="R134" s="714"/>
      <c r="S134" s="713"/>
      <c r="T134" s="713"/>
      <c r="U134" s="713"/>
      <c r="V134" s="714"/>
      <c r="W134" s="714"/>
      <c r="X134" s="715"/>
      <c r="Y134" s="716"/>
      <c r="AA134" s="715"/>
      <c r="AC134" s="715"/>
    </row>
    <row r="135" spans="1:31" s="709" customFormat="1" ht="18.95" hidden="1" customHeight="1" collapsed="1">
      <c r="A135" s="710"/>
      <c r="B135" s="722"/>
      <c r="C135" s="723"/>
      <c r="D135" s="544"/>
      <c r="E135" s="724"/>
      <c r="F135" s="724"/>
      <c r="G135" s="724"/>
      <c r="H135" s="725"/>
      <c r="I135" s="724"/>
      <c r="J135" s="724"/>
      <c r="K135" s="724"/>
      <c r="L135" s="725"/>
      <c r="M135" s="725"/>
      <c r="N135" s="724"/>
      <c r="O135" s="724"/>
      <c r="P135" s="724"/>
      <c r="Q135" s="725"/>
      <c r="R135" s="725"/>
      <c r="S135" s="724"/>
      <c r="T135" s="724"/>
      <c r="U135" s="724"/>
      <c r="V135" s="725"/>
      <c r="W135" s="725"/>
      <c r="X135" s="726"/>
      <c r="Y135" s="671"/>
      <c r="Z135" s="708"/>
      <c r="AA135" s="726"/>
      <c r="AB135" s="708"/>
      <c r="AC135" s="726"/>
      <c r="AD135" s="708"/>
      <c r="AE135" s="708"/>
    </row>
    <row r="136" spans="1:31" s="708" customFormat="1" ht="20.25" hidden="1" customHeight="1" outlineLevel="1">
      <c r="A136" s="727"/>
      <c r="B136" s="728"/>
      <c r="C136" s="729"/>
      <c r="D136" s="730"/>
      <c r="E136" s="731"/>
      <c r="F136" s="731"/>
      <c r="G136" s="731"/>
      <c r="H136" s="732"/>
      <c r="I136" s="731"/>
      <c r="J136" s="731"/>
      <c r="K136" s="731"/>
      <c r="L136" s="732"/>
      <c r="M136" s="732"/>
      <c r="N136" s="731"/>
      <c r="O136" s="731"/>
      <c r="P136" s="731"/>
      <c r="Q136" s="732"/>
      <c r="R136" s="732"/>
      <c r="S136" s="731"/>
      <c r="T136" s="731"/>
      <c r="U136" s="731"/>
      <c r="V136" s="732"/>
      <c r="W136" s="732"/>
      <c r="X136" s="733"/>
      <c r="Y136" s="734"/>
      <c r="AA136" s="733"/>
      <c r="AC136" s="733"/>
    </row>
    <row r="137" spans="1:31" s="708" customFormat="1" ht="21.75" hidden="1" customHeight="1" outlineLevel="1">
      <c r="A137" s="735"/>
      <c r="B137" s="736"/>
      <c r="C137" s="712"/>
      <c r="D137" s="556"/>
      <c r="E137" s="737"/>
      <c r="F137" s="737"/>
      <c r="G137" s="737"/>
      <c r="H137" s="714"/>
      <c r="I137" s="737"/>
      <c r="J137" s="737"/>
      <c r="K137" s="737"/>
      <c r="L137" s="714"/>
      <c r="M137" s="714"/>
      <c r="N137" s="737"/>
      <c r="O137" s="737"/>
      <c r="P137" s="737"/>
      <c r="Q137" s="714"/>
      <c r="R137" s="714"/>
      <c r="S137" s="737"/>
      <c r="T137" s="737"/>
      <c r="U137" s="737"/>
      <c r="V137" s="714"/>
      <c r="W137" s="714"/>
      <c r="X137" s="715"/>
      <c r="Y137" s="716"/>
      <c r="AA137" s="715"/>
      <c r="AC137" s="715"/>
    </row>
    <row r="138" spans="1:31" s="708" customFormat="1" ht="21.75" hidden="1" customHeight="1" outlineLevel="1">
      <c r="A138" s="735"/>
      <c r="B138" s="736"/>
      <c r="C138" s="712"/>
      <c r="D138" s="556"/>
      <c r="E138" s="737"/>
      <c r="F138" s="737"/>
      <c r="G138" s="737"/>
      <c r="H138" s="714"/>
      <c r="I138" s="737"/>
      <c r="J138" s="737"/>
      <c r="K138" s="737"/>
      <c r="L138" s="714"/>
      <c r="M138" s="714"/>
      <c r="N138" s="737"/>
      <c r="O138" s="737"/>
      <c r="P138" s="737"/>
      <c r="Q138" s="714"/>
      <c r="R138" s="714"/>
      <c r="S138" s="737"/>
      <c r="T138" s="737"/>
      <c r="U138" s="737"/>
      <c r="V138" s="714"/>
      <c r="W138" s="714"/>
      <c r="X138" s="715"/>
      <c r="Y138" s="716"/>
      <c r="AA138" s="715"/>
      <c r="AC138" s="715"/>
    </row>
    <row r="139" spans="1:31" s="708" customFormat="1" ht="21.75" hidden="1" customHeight="1" outlineLevel="1">
      <c r="A139" s="735"/>
      <c r="B139" s="736"/>
      <c r="C139" s="712"/>
      <c r="D139" s="556"/>
      <c r="E139" s="737"/>
      <c r="F139" s="737"/>
      <c r="G139" s="737"/>
      <c r="H139" s="714"/>
      <c r="I139" s="737"/>
      <c r="J139" s="737"/>
      <c r="K139" s="737"/>
      <c r="L139" s="714"/>
      <c r="M139" s="714"/>
      <c r="N139" s="737"/>
      <c r="O139" s="737"/>
      <c r="P139" s="737"/>
      <c r="Q139" s="714"/>
      <c r="R139" s="714"/>
      <c r="S139" s="737"/>
      <c r="T139" s="737"/>
      <c r="U139" s="737"/>
      <c r="V139" s="714"/>
      <c r="W139" s="714"/>
      <c r="X139" s="715"/>
      <c r="Y139" s="716"/>
      <c r="AA139" s="715"/>
      <c r="AC139" s="715"/>
    </row>
    <row r="140" spans="1:31" s="708" customFormat="1" ht="21.75" hidden="1" customHeight="1" outlineLevel="1">
      <c r="A140" s="735"/>
      <c r="B140" s="738"/>
      <c r="C140" s="712"/>
      <c r="D140" s="556"/>
      <c r="E140" s="737"/>
      <c r="F140" s="737"/>
      <c r="G140" s="737"/>
      <c r="H140" s="714"/>
      <c r="I140" s="737"/>
      <c r="J140" s="737"/>
      <c r="K140" s="737"/>
      <c r="L140" s="714"/>
      <c r="M140" s="714"/>
      <c r="N140" s="737"/>
      <c r="O140" s="737"/>
      <c r="P140" s="737"/>
      <c r="Q140" s="714"/>
      <c r="R140" s="714"/>
      <c r="S140" s="737"/>
      <c r="T140" s="737"/>
      <c r="U140" s="737"/>
      <c r="V140" s="714"/>
      <c r="W140" s="714"/>
      <c r="X140" s="715"/>
      <c r="Y140" s="716"/>
      <c r="AA140" s="715"/>
      <c r="AC140" s="715"/>
    </row>
    <row r="141" spans="1:31" s="708" customFormat="1" ht="21.75" hidden="1" customHeight="1" outlineLevel="1">
      <c r="A141" s="735"/>
      <c r="B141" s="738"/>
      <c r="C141" s="712"/>
      <c r="D141" s="556"/>
      <c r="E141" s="737"/>
      <c r="F141" s="737"/>
      <c r="G141" s="737"/>
      <c r="H141" s="714"/>
      <c r="I141" s="737"/>
      <c r="J141" s="737"/>
      <c r="K141" s="737"/>
      <c r="L141" s="714"/>
      <c r="M141" s="714"/>
      <c r="N141" s="737"/>
      <c r="O141" s="737"/>
      <c r="P141" s="737"/>
      <c r="Q141" s="714"/>
      <c r="R141" s="714"/>
      <c r="S141" s="737"/>
      <c r="T141" s="737"/>
      <c r="U141" s="737"/>
      <c r="V141" s="714"/>
      <c r="W141" s="714"/>
      <c r="X141" s="715"/>
      <c r="Y141" s="716"/>
      <c r="AA141" s="715"/>
      <c r="AC141" s="715"/>
    </row>
    <row r="142" spans="1:31" s="708" customFormat="1" ht="21.95" hidden="1" customHeight="1" outlineLevel="1">
      <c r="A142" s="727"/>
      <c r="B142" s="739"/>
      <c r="C142" s="729"/>
      <c r="D142" s="730"/>
      <c r="E142" s="740"/>
      <c r="F142" s="740"/>
      <c r="G142" s="740"/>
      <c r="H142" s="732"/>
      <c r="I142" s="740"/>
      <c r="J142" s="740"/>
      <c r="K142" s="740"/>
      <c r="L142" s="732"/>
      <c r="M142" s="732"/>
      <c r="N142" s="740"/>
      <c r="O142" s="740"/>
      <c r="P142" s="740"/>
      <c r="Q142" s="732"/>
      <c r="R142" s="732"/>
      <c r="S142" s="740"/>
      <c r="T142" s="740"/>
      <c r="U142" s="740"/>
      <c r="V142" s="732"/>
      <c r="W142" s="732"/>
      <c r="X142" s="733"/>
      <c r="Y142" s="734"/>
      <c r="AA142" s="733"/>
      <c r="AC142" s="733"/>
    </row>
    <row r="143" spans="1:31" s="708" customFormat="1" ht="21.75" hidden="1" customHeight="1" outlineLevel="1">
      <c r="A143" s="735"/>
      <c r="B143" s="741"/>
      <c r="C143" s="712"/>
      <c r="D143" s="556"/>
      <c r="E143" s="737"/>
      <c r="F143" s="737"/>
      <c r="G143" s="737"/>
      <c r="H143" s="714"/>
      <c r="I143" s="737"/>
      <c r="J143" s="737"/>
      <c r="K143" s="737"/>
      <c r="L143" s="714"/>
      <c r="M143" s="714"/>
      <c r="N143" s="737"/>
      <c r="O143" s="737"/>
      <c r="P143" s="737"/>
      <c r="Q143" s="714"/>
      <c r="R143" s="714"/>
      <c r="S143" s="737"/>
      <c r="T143" s="737"/>
      <c r="U143" s="737"/>
      <c r="V143" s="714"/>
      <c r="W143" s="714"/>
      <c r="X143" s="715"/>
      <c r="Y143" s="716"/>
      <c r="AA143" s="715"/>
      <c r="AC143" s="715"/>
    </row>
    <row r="144" spans="1:31" s="708" customFormat="1" ht="21.75" hidden="1" customHeight="1" outlineLevel="1">
      <c r="A144" s="735"/>
      <c r="B144" s="741"/>
      <c r="C144" s="712"/>
      <c r="D144" s="556"/>
      <c r="E144" s="737"/>
      <c r="F144" s="737"/>
      <c r="G144" s="737"/>
      <c r="H144" s="714"/>
      <c r="I144" s="737"/>
      <c r="J144" s="737"/>
      <c r="K144" s="737"/>
      <c r="L144" s="714"/>
      <c r="M144" s="714"/>
      <c r="N144" s="737"/>
      <c r="O144" s="737"/>
      <c r="P144" s="737"/>
      <c r="Q144" s="714"/>
      <c r="R144" s="714"/>
      <c r="S144" s="737"/>
      <c r="T144" s="737"/>
      <c r="U144" s="737"/>
      <c r="V144" s="714"/>
      <c r="W144" s="714"/>
      <c r="X144" s="715"/>
      <c r="Y144" s="716"/>
      <c r="AA144" s="715"/>
      <c r="AC144" s="715"/>
    </row>
    <row r="145" spans="1:31" s="708" customFormat="1" ht="21.95" hidden="1" customHeight="1" outlineLevel="1">
      <c r="A145" s="727"/>
      <c r="B145" s="739"/>
      <c r="C145" s="729"/>
      <c r="D145" s="730"/>
      <c r="E145" s="740"/>
      <c r="F145" s="740"/>
      <c r="G145" s="740"/>
      <c r="H145" s="732"/>
      <c r="I145" s="740"/>
      <c r="J145" s="740"/>
      <c r="K145" s="740"/>
      <c r="L145" s="732"/>
      <c r="M145" s="732"/>
      <c r="N145" s="740"/>
      <c r="O145" s="740"/>
      <c r="P145" s="740"/>
      <c r="Q145" s="732"/>
      <c r="R145" s="732"/>
      <c r="S145" s="740"/>
      <c r="T145" s="740"/>
      <c r="U145" s="740"/>
      <c r="V145" s="732"/>
      <c r="W145" s="732"/>
      <c r="X145" s="733"/>
      <c r="Y145" s="734"/>
      <c r="AA145" s="733"/>
      <c r="AC145" s="733"/>
    </row>
    <row r="146" spans="1:31" s="708" customFormat="1" ht="21.75" hidden="1" customHeight="1" outlineLevel="1">
      <c r="A146" s="735"/>
      <c r="B146" s="741"/>
      <c r="C146" s="712"/>
      <c r="D146" s="556"/>
      <c r="E146" s="737"/>
      <c r="F146" s="737"/>
      <c r="G146" s="737"/>
      <c r="H146" s="714"/>
      <c r="I146" s="737"/>
      <c r="J146" s="737"/>
      <c r="K146" s="737"/>
      <c r="L146" s="714"/>
      <c r="M146" s="714"/>
      <c r="N146" s="737"/>
      <c r="O146" s="737"/>
      <c r="P146" s="737"/>
      <c r="Q146" s="714"/>
      <c r="R146" s="714"/>
      <c r="S146" s="737"/>
      <c r="T146" s="737"/>
      <c r="U146" s="737"/>
      <c r="V146" s="714"/>
      <c r="W146" s="714"/>
      <c r="X146" s="715"/>
      <c r="Y146" s="716"/>
      <c r="AA146" s="715"/>
      <c r="AC146" s="715"/>
    </row>
    <row r="147" spans="1:31" s="708" customFormat="1" ht="21.75" hidden="1" customHeight="1" outlineLevel="1">
      <c r="A147" s="735"/>
      <c r="B147" s="741"/>
      <c r="C147" s="712"/>
      <c r="D147" s="556"/>
      <c r="E147" s="737"/>
      <c r="F147" s="737"/>
      <c r="G147" s="737"/>
      <c r="H147" s="714"/>
      <c r="I147" s="737"/>
      <c r="J147" s="737"/>
      <c r="K147" s="737"/>
      <c r="L147" s="714"/>
      <c r="M147" s="714"/>
      <c r="N147" s="737"/>
      <c r="O147" s="737"/>
      <c r="P147" s="737"/>
      <c r="Q147" s="714"/>
      <c r="R147" s="714"/>
      <c r="S147" s="737"/>
      <c r="T147" s="737"/>
      <c r="U147" s="737"/>
      <c r="V147" s="714"/>
      <c r="W147" s="714"/>
      <c r="X147" s="715"/>
      <c r="Y147" s="716"/>
      <c r="AA147" s="715"/>
      <c r="AC147" s="715"/>
    </row>
    <row r="148" spans="1:31" s="708" customFormat="1" ht="21.95" hidden="1" customHeight="1" outlineLevel="1">
      <c r="A148" s="727"/>
      <c r="B148" s="739"/>
      <c r="C148" s="729"/>
      <c r="D148" s="730"/>
      <c r="E148" s="740"/>
      <c r="F148" s="740"/>
      <c r="G148" s="740"/>
      <c r="H148" s="732"/>
      <c r="I148" s="740"/>
      <c r="J148" s="740"/>
      <c r="K148" s="740"/>
      <c r="L148" s="732"/>
      <c r="M148" s="732"/>
      <c r="N148" s="740"/>
      <c r="O148" s="740"/>
      <c r="P148" s="740"/>
      <c r="Q148" s="732"/>
      <c r="R148" s="732"/>
      <c r="S148" s="740"/>
      <c r="T148" s="740"/>
      <c r="U148" s="740"/>
      <c r="V148" s="732"/>
      <c r="W148" s="732"/>
      <c r="X148" s="733"/>
      <c r="Y148" s="734"/>
      <c r="AA148" s="733"/>
      <c r="AC148" s="733"/>
    </row>
    <row r="149" spans="1:31" s="708" customFormat="1" ht="21.95" hidden="1" customHeight="1" outlineLevel="1">
      <c r="A149" s="735"/>
      <c r="B149" s="742"/>
      <c r="C149" s="743"/>
      <c r="D149" s="556"/>
      <c r="E149" s="737"/>
      <c r="F149" s="737"/>
      <c r="G149" s="737"/>
      <c r="H149" s="714"/>
      <c r="I149" s="737"/>
      <c r="J149" s="737"/>
      <c r="K149" s="737"/>
      <c r="L149" s="714"/>
      <c r="M149" s="714"/>
      <c r="N149" s="737"/>
      <c r="O149" s="737"/>
      <c r="P149" s="737"/>
      <c r="Q149" s="714"/>
      <c r="R149" s="714"/>
      <c r="S149" s="737"/>
      <c r="T149" s="737"/>
      <c r="U149" s="737"/>
      <c r="V149" s="714"/>
      <c r="W149" s="714"/>
      <c r="X149" s="715"/>
      <c r="Y149" s="716"/>
      <c r="AA149" s="715"/>
      <c r="AC149" s="715"/>
    </row>
    <row r="150" spans="1:31" s="708" customFormat="1" ht="21.95" hidden="1" customHeight="1" outlineLevel="1">
      <c r="A150" s="735"/>
      <c r="B150" s="744"/>
      <c r="C150" s="743"/>
      <c r="D150" s="556"/>
      <c r="E150" s="737"/>
      <c r="F150" s="737"/>
      <c r="G150" s="737"/>
      <c r="H150" s="714"/>
      <c r="I150" s="737"/>
      <c r="J150" s="737"/>
      <c r="K150" s="737"/>
      <c r="L150" s="714"/>
      <c r="M150" s="714"/>
      <c r="N150" s="737"/>
      <c r="O150" s="737"/>
      <c r="P150" s="737"/>
      <c r="Q150" s="714"/>
      <c r="R150" s="714"/>
      <c r="S150" s="737"/>
      <c r="T150" s="737"/>
      <c r="U150" s="737"/>
      <c r="V150" s="714"/>
      <c r="W150" s="714"/>
      <c r="X150" s="715"/>
      <c r="Y150" s="716"/>
      <c r="AA150" s="715"/>
      <c r="AC150" s="715"/>
    </row>
    <row r="151" spans="1:31" s="708" customFormat="1" ht="21.95" hidden="1" customHeight="1" outlineLevel="1">
      <c r="A151" s="735"/>
      <c r="B151" s="744"/>
      <c r="C151" s="743"/>
      <c r="D151" s="556"/>
      <c r="E151" s="737"/>
      <c r="F151" s="737"/>
      <c r="G151" s="737"/>
      <c r="H151" s="714"/>
      <c r="I151" s="737"/>
      <c r="J151" s="737"/>
      <c r="K151" s="737"/>
      <c r="L151" s="714"/>
      <c r="M151" s="714"/>
      <c r="N151" s="737"/>
      <c r="O151" s="737"/>
      <c r="P151" s="737"/>
      <c r="Q151" s="714"/>
      <c r="R151" s="714"/>
      <c r="S151" s="737"/>
      <c r="T151" s="737"/>
      <c r="U151" s="737"/>
      <c r="V151" s="714"/>
      <c r="W151" s="714"/>
      <c r="X151" s="715"/>
      <c r="Y151" s="716"/>
      <c r="AA151" s="715"/>
      <c r="AC151" s="715"/>
    </row>
    <row r="152" spans="1:31" s="708" customFormat="1" ht="21.95" hidden="1" customHeight="1" outlineLevel="1">
      <c r="A152" s="735"/>
      <c r="B152" s="744"/>
      <c r="C152" s="743"/>
      <c r="D152" s="556"/>
      <c r="E152" s="737"/>
      <c r="F152" s="737"/>
      <c r="G152" s="737"/>
      <c r="H152" s="714"/>
      <c r="I152" s="737"/>
      <c r="J152" s="737"/>
      <c r="K152" s="737"/>
      <c r="L152" s="714"/>
      <c r="M152" s="714"/>
      <c r="N152" s="737"/>
      <c r="O152" s="737"/>
      <c r="P152" s="737"/>
      <c r="Q152" s="714"/>
      <c r="R152" s="714"/>
      <c r="S152" s="737"/>
      <c r="T152" s="737"/>
      <c r="U152" s="737"/>
      <c r="V152" s="714"/>
      <c r="W152" s="714"/>
      <c r="X152" s="715"/>
      <c r="Y152" s="716"/>
      <c r="AA152" s="715"/>
      <c r="AC152" s="715"/>
    </row>
    <row r="153" spans="1:31" s="708" customFormat="1" ht="21.95" hidden="1" customHeight="1" outlineLevel="1">
      <c r="A153" s="735"/>
      <c r="B153" s="744"/>
      <c r="C153" s="743"/>
      <c r="D153" s="556"/>
      <c r="E153" s="737"/>
      <c r="F153" s="737"/>
      <c r="G153" s="737"/>
      <c r="H153" s="714"/>
      <c r="I153" s="737"/>
      <c r="J153" s="737"/>
      <c r="K153" s="737"/>
      <c r="L153" s="714"/>
      <c r="M153" s="714"/>
      <c r="N153" s="737"/>
      <c r="O153" s="737"/>
      <c r="P153" s="737"/>
      <c r="Q153" s="714"/>
      <c r="R153" s="714"/>
      <c r="S153" s="737"/>
      <c r="T153" s="737"/>
      <c r="U153" s="737"/>
      <c r="V153" s="714"/>
      <c r="W153" s="714"/>
      <c r="X153" s="715"/>
      <c r="Y153" s="716"/>
      <c r="AA153" s="715"/>
      <c r="AC153" s="715"/>
    </row>
    <row r="154" spans="1:31" s="708" customFormat="1" ht="21.95" hidden="1" customHeight="1" outlineLevel="1">
      <c r="A154" s="735"/>
      <c r="B154" s="744"/>
      <c r="C154" s="743"/>
      <c r="D154" s="556"/>
      <c r="E154" s="737"/>
      <c r="F154" s="737"/>
      <c r="G154" s="737"/>
      <c r="H154" s="714"/>
      <c r="I154" s="737"/>
      <c r="J154" s="737"/>
      <c r="K154" s="737"/>
      <c r="L154" s="714"/>
      <c r="M154" s="714"/>
      <c r="N154" s="737"/>
      <c r="O154" s="737"/>
      <c r="P154" s="737"/>
      <c r="Q154" s="714"/>
      <c r="R154" s="714"/>
      <c r="S154" s="737"/>
      <c r="T154" s="737"/>
      <c r="U154" s="737"/>
      <c r="V154" s="714"/>
      <c r="W154" s="714"/>
      <c r="X154" s="715"/>
      <c r="Y154" s="716"/>
      <c r="AA154" s="715"/>
      <c r="AC154" s="715"/>
    </row>
    <row r="155" spans="1:31" s="708" customFormat="1" ht="21.95" hidden="1" customHeight="1" outlineLevel="1">
      <c r="A155" s="735"/>
      <c r="B155" s="744"/>
      <c r="C155" s="743"/>
      <c r="D155" s="556"/>
      <c r="E155" s="737"/>
      <c r="F155" s="737"/>
      <c r="G155" s="737"/>
      <c r="H155" s="714"/>
      <c r="I155" s="737"/>
      <c r="J155" s="737"/>
      <c r="K155" s="737"/>
      <c r="L155" s="714"/>
      <c r="M155" s="714"/>
      <c r="N155" s="737"/>
      <c r="O155" s="737"/>
      <c r="P155" s="737"/>
      <c r="Q155" s="714"/>
      <c r="R155" s="714"/>
      <c r="S155" s="737"/>
      <c r="T155" s="737"/>
      <c r="U155" s="737"/>
      <c r="V155" s="714"/>
      <c r="W155" s="714"/>
      <c r="X155" s="715"/>
      <c r="Y155" s="716"/>
      <c r="AA155" s="715"/>
      <c r="AC155" s="715"/>
    </row>
    <row r="156" spans="1:31" s="708" customFormat="1" ht="21.95" hidden="1" customHeight="1" outlineLevel="1">
      <c r="A156" s="735"/>
      <c r="B156" s="744"/>
      <c r="C156" s="743"/>
      <c r="D156" s="556"/>
      <c r="E156" s="737"/>
      <c r="F156" s="737"/>
      <c r="G156" s="737"/>
      <c r="H156" s="714"/>
      <c r="I156" s="737"/>
      <c r="J156" s="737"/>
      <c r="K156" s="737"/>
      <c r="L156" s="714"/>
      <c r="M156" s="714"/>
      <c r="N156" s="737"/>
      <c r="O156" s="737"/>
      <c r="P156" s="737"/>
      <c r="Q156" s="714"/>
      <c r="R156" s="714"/>
      <c r="S156" s="737"/>
      <c r="T156" s="737"/>
      <c r="U156" s="737"/>
      <c r="V156" s="714"/>
      <c r="W156" s="714"/>
      <c r="X156" s="715"/>
      <c r="Y156" s="716"/>
      <c r="AA156" s="715"/>
      <c r="AC156" s="715"/>
    </row>
    <row r="157" spans="1:31" s="708" customFormat="1" ht="21.95" hidden="1" customHeight="1" outlineLevel="1">
      <c r="A157" s="735"/>
      <c r="B157" s="744"/>
      <c r="C157" s="743"/>
      <c r="D157" s="556"/>
      <c r="E157" s="737"/>
      <c r="F157" s="737"/>
      <c r="G157" s="737"/>
      <c r="H157" s="714"/>
      <c r="I157" s="737"/>
      <c r="J157" s="737"/>
      <c r="K157" s="737"/>
      <c r="L157" s="714"/>
      <c r="M157" s="714"/>
      <c r="N157" s="737"/>
      <c r="O157" s="737"/>
      <c r="P157" s="737"/>
      <c r="Q157" s="714"/>
      <c r="R157" s="714"/>
      <c r="S157" s="737"/>
      <c r="T157" s="737"/>
      <c r="U157" s="737"/>
      <c r="V157" s="714"/>
      <c r="W157" s="714"/>
      <c r="X157" s="715"/>
      <c r="Y157" s="716"/>
      <c r="AA157" s="715"/>
      <c r="AC157" s="715"/>
    </row>
    <row r="158" spans="1:31" s="708" customFormat="1" ht="21.95" hidden="1" customHeight="1" outlineLevel="1">
      <c r="A158" s="735"/>
      <c r="B158" s="744"/>
      <c r="C158" s="743"/>
      <c r="D158" s="556"/>
      <c r="E158" s="737"/>
      <c r="F158" s="737"/>
      <c r="G158" s="737"/>
      <c r="H158" s="714"/>
      <c r="I158" s="737"/>
      <c r="J158" s="737"/>
      <c r="K158" s="737"/>
      <c r="L158" s="714"/>
      <c r="M158" s="714"/>
      <c r="N158" s="737"/>
      <c r="O158" s="737"/>
      <c r="P158" s="737"/>
      <c r="Q158" s="714"/>
      <c r="R158" s="714"/>
      <c r="S158" s="737"/>
      <c r="T158" s="737"/>
      <c r="U158" s="737"/>
      <c r="V158" s="714"/>
      <c r="W158" s="714"/>
      <c r="X158" s="715"/>
      <c r="Y158" s="716"/>
      <c r="AA158" s="715"/>
      <c r="AC158" s="715"/>
    </row>
    <row r="159" spans="1:31" s="708" customFormat="1" ht="21.95" hidden="1" customHeight="1" outlineLevel="1">
      <c r="A159" s="735"/>
      <c r="B159" s="744"/>
      <c r="C159" s="743"/>
      <c r="D159" s="556"/>
      <c r="E159" s="737"/>
      <c r="F159" s="737"/>
      <c r="G159" s="737"/>
      <c r="H159" s="714"/>
      <c r="I159" s="737"/>
      <c r="J159" s="737"/>
      <c r="K159" s="737"/>
      <c r="L159" s="714"/>
      <c r="M159" s="714"/>
      <c r="N159" s="737"/>
      <c r="O159" s="737"/>
      <c r="P159" s="737"/>
      <c r="Q159" s="714"/>
      <c r="R159" s="714"/>
      <c r="S159" s="737"/>
      <c r="T159" s="737"/>
      <c r="U159" s="737"/>
      <c r="V159" s="714"/>
      <c r="W159" s="714"/>
      <c r="X159" s="715"/>
      <c r="Y159" s="716"/>
      <c r="Z159" s="709"/>
      <c r="AA159" s="715"/>
      <c r="AB159" s="709"/>
      <c r="AC159" s="715"/>
      <c r="AD159" s="709"/>
      <c r="AE159" s="709"/>
    </row>
    <row r="160" spans="1:31" s="701" customFormat="1" ht="18.95" customHeight="1" collapsed="1">
      <c r="A160" s="745" t="s">
        <v>426</v>
      </c>
      <c r="B160" s="746" t="s">
        <v>138</v>
      </c>
      <c r="C160" s="747" t="s">
        <v>417</v>
      </c>
      <c r="D160" s="544"/>
      <c r="E160" s="748">
        <f>E161+E162</f>
        <v>0</v>
      </c>
      <c r="F160" s="748">
        <f>F161+F162</f>
        <v>0</v>
      </c>
      <c r="G160" s="748">
        <f>G161+G162</f>
        <v>0</v>
      </c>
      <c r="H160" s="567">
        <f t="shared" ref="H160:H223" si="67">E160+F160+G160</f>
        <v>0</v>
      </c>
      <c r="I160" s="748">
        <f>I161+I162</f>
        <v>0</v>
      </c>
      <c r="J160" s="748">
        <f>J161+J162</f>
        <v>0</v>
      </c>
      <c r="K160" s="748">
        <f>K161+K162</f>
        <v>0</v>
      </c>
      <c r="L160" s="567">
        <f t="shared" ref="L160:L223" si="68">I160+J160+K160</f>
        <v>0</v>
      </c>
      <c r="M160" s="567">
        <f t="shared" ref="M160:M223" si="69">L160+H160</f>
        <v>0</v>
      </c>
      <c r="N160" s="748">
        <f>N161+N162</f>
        <v>0</v>
      </c>
      <c r="O160" s="748">
        <f>O161+O162</f>
        <v>0</v>
      </c>
      <c r="P160" s="748">
        <f>P161+P162</f>
        <v>0</v>
      </c>
      <c r="Q160" s="567">
        <f t="shared" ref="Q160:Q223" si="70">N160+O160+P160</f>
        <v>0</v>
      </c>
      <c r="R160" s="567">
        <f t="shared" ref="R160:R223" si="71">M160+Q160</f>
        <v>0</v>
      </c>
      <c r="S160" s="748">
        <f>S161+S162</f>
        <v>0</v>
      </c>
      <c r="T160" s="748">
        <f>T161+T162</f>
        <v>0</v>
      </c>
      <c r="U160" s="748">
        <f>U161+U162</f>
        <v>0</v>
      </c>
      <c r="V160" s="567">
        <f t="shared" ref="V160:V223" si="72">S160+T160+U160</f>
        <v>0</v>
      </c>
      <c r="W160" s="567">
        <f t="shared" ref="W160:W223" si="73">Q160+V160</f>
        <v>0</v>
      </c>
      <c r="X160" s="562">
        <f t="shared" ref="X160:X223" si="74">R160+V160</f>
        <v>0</v>
      </c>
      <c r="Y160" s="560"/>
      <c r="Z160" s="667"/>
      <c r="AA160" s="562"/>
      <c r="AB160" s="667"/>
      <c r="AC160" s="562">
        <f t="shared" ref="AC160:AC223" si="75">X160-AA160</f>
        <v>0</v>
      </c>
      <c r="AD160" s="667"/>
      <c r="AE160" s="667"/>
    </row>
    <row r="161" spans="1:31" s="667" customFormat="1" ht="21.95" hidden="1" customHeight="1" outlineLevel="1">
      <c r="A161" s="749" t="s">
        <v>139</v>
      </c>
      <c r="B161" s="750" t="s">
        <v>434</v>
      </c>
      <c r="C161" s="751" t="s">
        <v>417</v>
      </c>
      <c r="D161" s="556"/>
      <c r="E161" s="752">
        <f>лаз!E97</f>
        <v>0</v>
      </c>
      <c r="F161" s="752">
        <f>лаз!F97</f>
        <v>0</v>
      </c>
      <c r="G161" s="752">
        <f>лаз!G97</f>
        <v>0</v>
      </c>
      <c r="H161" s="753">
        <f t="shared" si="67"/>
        <v>0</v>
      </c>
      <c r="I161" s="752">
        <f>лаз!I97</f>
        <v>0</v>
      </c>
      <c r="J161" s="752">
        <f>лаз!J97</f>
        <v>0</v>
      </c>
      <c r="K161" s="752">
        <f>лаз!K97</f>
        <v>0</v>
      </c>
      <c r="L161" s="753">
        <f t="shared" si="68"/>
        <v>0</v>
      </c>
      <c r="M161" s="753">
        <f t="shared" si="69"/>
        <v>0</v>
      </c>
      <c r="N161" s="752">
        <f>лаз!N97</f>
        <v>0</v>
      </c>
      <c r="O161" s="752">
        <f>лаз!O97</f>
        <v>0</v>
      </c>
      <c r="P161" s="752">
        <f>лаз!P97</f>
        <v>0</v>
      </c>
      <c r="Q161" s="753">
        <f t="shared" si="70"/>
        <v>0</v>
      </c>
      <c r="R161" s="753">
        <f t="shared" si="71"/>
        <v>0</v>
      </c>
      <c r="S161" s="752">
        <f>лаз!S97</f>
        <v>0</v>
      </c>
      <c r="T161" s="752">
        <f>лаз!T97</f>
        <v>0</v>
      </c>
      <c r="U161" s="752">
        <f>лаз!U97</f>
        <v>0</v>
      </c>
      <c r="V161" s="753">
        <f t="shared" si="72"/>
        <v>0</v>
      </c>
      <c r="W161" s="753">
        <f t="shared" si="73"/>
        <v>0</v>
      </c>
      <c r="X161" s="754">
        <f t="shared" si="74"/>
        <v>0</v>
      </c>
      <c r="Y161" s="600"/>
      <c r="AA161" s="754"/>
      <c r="AC161" s="754">
        <f t="shared" si="75"/>
        <v>0</v>
      </c>
    </row>
    <row r="162" spans="1:31" s="667" customFormat="1" ht="18.95" hidden="1" customHeight="1" outlineLevel="1">
      <c r="A162" s="749" t="s">
        <v>141</v>
      </c>
      <c r="B162" s="755" t="s">
        <v>142</v>
      </c>
      <c r="C162" s="751" t="s">
        <v>417</v>
      </c>
      <c r="D162" s="556"/>
      <c r="E162" s="752">
        <f>лаз!E98</f>
        <v>0</v>
      </c>
      <c r="F162" s="752">
        <f>лаз!F98</f>
        <v>0</v>
      </c>
      <c r="G162" s="752">
        <f>лаз!G98</f>
        <v>0</v>
      </c>
      <c r="H162" s="753">
        <f t="shared" si="67"/>
        <v>0</v>
      </c>
      <c r="I162" s="752">
        <f>лаз!I98</f>
        <v>0</v>
      </c>
      <c r="J162" s="752">
        <f>лаз!J98</f>
        <v>0</v>
      </c>
      <c r="K162" s="752">
        <f>лаз!K98</f>
        <v>0</v>
      </c>
      <c r="L162" s="753">
        <f t="shared" si="68"/>
        <v>0</v>
      </c>
      <c r="M162" s="754">
        <f t="shared" si="69"/>
        <v>0</v>
      </c>
      <c r="N162" s="752">
        <f>лаз!N98</f>
        <v>0</v>
      </c>
      <c r="O162" s="752">
        <f>лаз!O98</f>
        <v>0</v>
      </c>
      <c r="P162" s="752">
        <f>лаз!P98</f>
        <v>0</v>
      </c>
      <c r="Q162" s="753">
        <f t="shared" si="70"/>
        <v>0</v>
      </c>
      <c r="R162" s="754">
        <f t="shared" si="71"/>
        <v>0</v>
      </c>
      <c r="S162" s="752">
        <f>лаз!S98</f>
        <v>0</v>
      </c>
      <c r="T162" s="752">
        <f>лаз!T98</f>
        <v>0</v>
      </c>
      <c r="U162" s="752">
        <f>лаз!U98</f>
        <v>0</v>
      </c>
      <c r="V162" s="753">
        <f t="shared" si="72"/>
        <v>0</v>
      </c>
      <c r="W162" s="754">
        <f t="shared" si="73"/>
        <v>0</v>
      </c>
      <c r="X162" s="754">
        <f t="shared" si="74"/>
        <v>0</v>
      </c>
      <c r="Y162" s="600"/>
      <c r="Z162" s="701"/>
      <c r="AA162" s="754"/>
      <c r="AB162" s="701"/>
      <c r="AC162" s="754">
        <f t="shared" si="75"/>
        <v>0</v>
      </c>
      <c r="AD162" s="701"/>
      <c r="AE162" s="701"/>
    </row>
    <row r="163" spans="1:31" s="701" customFormat="1" ht="21.75" customHeight="1" collapsed="1">
      <c r="A163" s="756" t="s">
        <v>428</v>
      </c>
      <c r="B163" s="746" t="s">
        <v>143</v>
      </c>
      <c r="C163" s="747" t="s">
        <v>417</v>
      </c>
      <c r="D163" s="544"/>
      <c r="E163" s="640">
        <f>E164+E165</f>
        <v>0</v>
      </c>
      <c r="F163" s="640">
        <f>F164+F165</f>
        <v>0</v>
      </c>
      <c r="G163" s="640">
        <f>G164+G165</f>
        <v>0</v>
      </c>
      <c r="H163" s="567">
        <f t="shared" si="67"/>
        <v>0</v>
      </c>
      <c r="I163" s="640">
        <f>I164+I165</f>
        <v>0</v>
      </c>
      <c r="J163" s="640">
        <f>J164+J165</f>
        <v>0</v>
      </c>
      <c r="K163" s="640">
        <f>K164+K165</f>
        <v>0</v>
      </c>
      <c r="L163" s="567">
        <f t="shared" si="68"/>
        <v>0</v>
      </c>
      <c r="M163" s="567">
        <f t="shared" si="69"/>
        <v>0</v>
      </c>
      <c r="N163" s="640">
        <f>N164+N165</f>
        <v>0</v>
      </c>
      <c r="O163" s="640">
        <f>O164+O165</f>
        <v>0</v>
      </c>
      <c r="P163" s="640">
        <f>P164+P165</f>
        <v>0</v>
      </c>
      <c r="Q163" s="567">
        <f t="shared" si="70"/>
        <v>0</v>
      </c>
      <c r="R163" s="567">
        <f t="shared" si="71"/>
        <v>0</v>
      </c>
      <c r="S163" s="640">
        <f>S164+S165</f>
        <v>0</v>
      </c>
      <c r="T163" s="640">
        <f>T164+T165</f>
        <v>0</v>
      </c>
      <c r="U163" s="640">
        <f>U164+U165</f>
        <v>0</v>
      </c>
      <c r="V163" s="567">
        <f t="shared" si="72"/>
        <v>0</v>
      </c>
      <c r="W163" s="567">
        <f t="shared" si="73"/>
        <v>0</v>
      </c>
      <c r="X163" s="562">
        <f t="shared" si="74"/>
        <v>0</v>
      </c>
      <c r="Y163" s="560"/>
      <c r="Z163" s="667"/>
      <c r="AA163" s="562"/>
      <c r="AB163" s="667"/>
      <c r="AC163" s="562">
        <f t="shared" si="75"/>
        <v>0</v>
      </c>
      <c r="AD163" s="667"/>
      <c r="AE163" s="667"/>
    </row>
    <row r="164" spans="1:31" s="667" customFormat="1" ht="21.75" hidden="1" customHeight="1" outlineLevel="1">
      <c r="A164" s="757" t="s">
        <v>144</v>
      </c>
      <c r="B164" s="758" t="s">
        <v>145</v>
      </c>
      <c r="C164" s="759" t="s">
        <v>417</v>
      </c>
      <c r="D164" s="556"/>
      <c r="E164" s="760">
        <f>лаз!E100</f>
        <v>0</v>
      </c>
      <c r="F164" s="760">
        <f>лаз!F100</f>
        <v>0</v>
      </c>
      <c r="G164" s="760">
        <f>лаз!G100</f>
        <v>0</v>
      </c>
      <c r="H164" s="761">
        <f t="shared" si="67"/>
        <v>0</v>
      </c>
      <c r="I164" s="760">
        <f>лаз!I100</f>
        <v>0</v>
      </c>
      <c r="J164" s="760">
        <f>лаз!J100</f>
        <v>0</v>
      </c>
      <c r="K164" s="760">
        <f>лаз!K100</f>
        <v>0</v>
      </c>
      <c r="L164" s="761">
        <f t="shared" si="68"/>
        <v>0</v>
      </c>
      <c r="M164" s="761">
        <f t="shared" si="69"/>
        <v>0</v>
      </c>
      <c r="N164" s="760">
        <f>лаз!N100</f>
        <v>0</v>
      </c>
      <c r="O164" s="760">
        <f>лаз!O100</f>
        <v>0</v>
      </c>
      <c r="P164" s="760">
        <f>лаз!P100</f>
        <v>0</v>
      </c>
      <c r="Q164" s="761">
        <f t="shared" si="70"/>
        <v>0</v>
      </c>
      <c r="R164" s="761">
        <f t="shared" si="71"/>
        <v>0</v>
      </c>
      <c r="S164" s="760">
        <f>лаз!S100</f>
        <v>0</v>
      </c>
      <c r="T164" s="760">
        <f>лаз!T100</f>
        <v>0</v>
      </c>
      <c r="U164" s="760">
        <f>лаз!U100</f>
        <v>0</v>
      </c>
      <c r="V164" s="761">
        <f t="shared" si="72"/>
        <v>0</v>
      </c>
      <c r="W164" s="761">
        <f t="shared" si="73"/>
        <v>0</v>
      </c>
      <c r="X164" s="762">
        <f t="shared" si="74"/>
        <v>0</v>
      </c>
      <c r="Y164" s="600"/>
      <c r="AA164" s="762"/>
      <c r="AC164" s="762">
        <f t="shared" si="75"/>
        <v>0</v>
      </c>
    </row>
    <row r="165" spans="1:31" s="667" customFormat="1" ht="20.25" hidden="1" customHeight="1" outlineLevel="1">
      <c r="A165" s="763" t="s">
        <v>146</v>
      </c>
      <c r="B165" s="764" t="s">
        <v>147</v>
      </c>
      <c r="C165" s="759" t="s">
        <v>417</v>
      </c>
      <c r="D165" s="556"/>
      <c r="E165" s="760">
        <f>лаз!E101</f>
        <v>0</v>
      </c>
      <c r="F165" s="760">
        <f>лаз!F101</f>
        <v>0</v>
      </c>
      <c r="G165" s="760">
        <f>лаз!G101</f>
        <v>0</v>
      </c>
      <c r="H165" s="761">
        <f t="shared" si="67"/>
        <v>0</v>
      </c>
      <c r="I165" s="760">
        <f>лаз!I101</f>
        <v>0</v>
      </c>
      <c r="J165" s="760">
        <f>лаз!J101</f>
        <v>0</v>
      </c>
      <c r="K165" s="760">
        <f>лаз!K101</f>
        <v>0</v>
      </c>
      <c r="L165" s="761">
        <f t="shared" si="68"/>
        <v>0</v>
      </c>
      <c r="M165" s="762">
        <f t="shared" si="69"/>
        <v>0</v>
      </c>
      <c r="N165" s="760">
        <f>лаз!N101</f>
        <v>0</v>
      </c>
      <c r="O165" s="760">
        <f>лаз!O101</f>
        <v>0</v>
      </c>
      <c r="P165" s="760">
        <f>лаз!P101</f>
        <v>0</v>
      </c>
      <c r="Q165" s="761">
        <f t="shared" si="70"/>
        <v>0</v>
      </c>
      <c r="R165" s="762">
        <f t="shared" si="71"/>
        <v>0</v>
      </c>
      <c r="S165" s="760">
        <f>лаз!S101</f>
        <v>0</v>
      </c>
      <c r="T165" s="760">
        <f>лаз!T101</f>
        <v>0</v>
      </c>
      <c r="U165" s="760">
        <f>лаз!U101</f>
        <v>0</v>
      </c>
      <c r="V165" s="761">
        <f t="shared" si="72"/>
        <v>0</v>
      </c>
      <c r="W165" s="762">
        <f t="shared" si="73"/>
        <v>0</v>
      </c>
      <c r="X165" s="762">
        <f t="shared" si="74"/>
        <v>0</v>
      </c>
      <c r="Y165" s="600"/>
      <c r="Z165" s="701"/>
      <c r="AA165" s="762"/>
      <c r="AB165" s="701"/>
      <c r="AC165" s="762">
        <f t="shared" si="75"/>
        <v>0</v>
      </c>
      <c r="AD165" s="701"/>
      <c r="AE165" s="701"/>
    </row>
    <row r="166" spans="1:31" s="701" customFormat="1" ht="21" customHeight="1">
      <c r="A166" s="681" t="s">
        <v>148</v>
      </c>
      <c r="B166" s="746" t="s">
        <v>435</v>
      </c>
      <c r="C166" s="765" t="s">
        <v>417</v>
      </c>
      <c r="D166" s="544"/>
      <c r="E166" s="766">
        <f>лаз!E102</f>
        <v>0</v>
      </c>
      <c r="F166" s="766">
        <f>лаз!F102</f>
        <v>0</v>
      </c>
      <c r="G166" s="766">
        <f>лаз!G102</f>
        <v>0</v>
      </c>
      <c r="H166" s="567">
        <f t="shared" si="67"/>
        <v>0</v>
      </c>
      <c r="I166" s="766">
        <f>лаз!I102</f>
        <v>0</v>
      </c>
      <c r="J166" s="766">
        <f>лаз!J102</f>
        <v>0</v>
      </c>
      <c r="K166" s="766">
        <f>лаз!K102</f>
        <v>0</v>
      </c>
      <c r="L166" s="567">
        <f t="shared" si="68"/>
        <v>0</v>
      </c>
      <c r="M166" s="567">
        <f t="shared" si="69"/>
        <v>0</v>
      </c>
      <c r="N166" s="766">
        <f>лаз!N102</f>
        <v>0</v>
      </c>
      <c r="O166" s="766">
        <f>лаз!O102</f>
        <v>0</v>
      </c>
      <c r="P166" s="766">
        <f>лаз!P102</f>
        <v>0</v>
      </c>
      <c r="Q166" s="567">
        <f t="shared" si="70"/>
        <v>0</v>
      </c>
      <c r="R166" s="567">
        <f t="shared" si="71"/>
        <v>0</v>
      </c>
      <c r="S166" s="766">
        <f>лаз!S102</f>
        <v>0</v>
      </c>
      <c r="T166" s="766">
        <f>лаз!T102</f>
        <v>0</v>
      </c>
      <c r="U166" s="766">
        <f>лаз!U102</f>
        <v>0</v>
      </c>
      <c r="V166" s="567">
        <f t="shared" si="72"/>
        <v>0</v>
      </c>
      <c r="W166" s="567">
        <f t="shared" si="73"/>
        <v>0</v>
      </c>
      <c r="X166" s="562">
        <f t="shared" si="74"/>
        <v>0</v>
      </c>
      <c r="Y166" s="560"/>
      <c r="Z166" s="667"/>
      <c r="AA166" s="562"/>
      <c r="AB166" s="667"/>
      <c r="AC166" s="562">
        <f t="shared" si="75"/>
        <v>0</v>
      </c>
      <c r="AD166" s="667"/>
      <c r="AE166" s="667"/>
    </row>
    <row r="167" spans="1:31" s="701" customFormat="1" ht="21" customHeight="1" collapsed="1">
      <c r="A167" s="767" t="s">
        <v>150</v>
      </c>
      <c r="B167" s="746" t="s">
        <v>151</v>
      </c>
      <c r="C167" s="765" t="s">
        <v>417</v>
      </c>
      <c r="D167" s="544"/>
      <c r="E167" s="766">
        <f>E168+E172</f>
        <v>0</v>
      </c>
      <c r="F167" s="766">
        <f>F168+F172</f>
        <v>0</v>
      </c>
      <c r="G167" s="766">
        <f>G168+G172</f>
        <v>0</v>
      </c>
      <c r="H167" s="567">
        <f t="shared" si="67"/>
        <v>0</v>
      </c>
      <c r="I167" s="766">
        <f>I168+I172</f>
        <v>0</v>
      </c>
      <c r="J167" s="766">
        <f>J168+J172</f>
        <v>0</v>
      </c>
      <c r="K167" s="766">
        <f>K168+K172</f>
        <v>0</v>
      </c>
      <c r="L167" s="567">
        <f t="shared" si="68"/>
        <v>0</v>
      </c>
      <c r="M167" s="567">
        <f t="shared" si="69"/>
        <v>0</v>
      </c>
      <c r="N167" s="766">
        <f>N168+N172</f>
        <v>0</v>
      </c>
      <c r="O167" s="766">
        <f>O168+O172</f>
        <v>0</v>
      </c>
      <c r="P167" s="766">
        <f>P168+P172</f>
        <v>0</v>
      </c>
      <c r="Q167" s="567">
        <f t="shared" si="70"/>
        <v>0</v>
      </c>
      <c r="R167" s="567">
        <f t="shared" si="71"/>
        <v>0</v>
      </c>
      <c r="S167" s="766">
        <f>S168+S172</f>
        <v>0</v>
      </c>
      <c r="T167" s="766">
        <f>T168+T172</f>
        <v>0</v>
      </c>
      <c r="U167" s="766">
        <f>U168+U172</f>
        <v>0</v>
      </c>
      <c r="V167" s="567">
        <f t="shared" si="72"/>
        <v>0</v>
      </c>
      <c r="W167" s="567">
        <f t="shared" si="73"/>
        <v>0</v>
      </c>
      <c r="X167" s="562">
        <f t="shared" si="74"/>
        <v>0</v>
      </c>
      <c r="Y167" s="560"/>
      <c r="Z167" s="667"/>
      <c r="AA167" s="562"/>
      <c r="AB167" s="667"/>
      <c r="AC167" s="562">
        <f t="shared" si="75"/>
        <v>0</v>
      </c>
      <c r="AD167" s="667"/>
      <c r="AE167" s="667"/>
    </row>
    <row r="168" spans="1:31" s="667" customFormat="1" ht="20.25" hidden="1" customHeight="1" outlineLevel="1">
      <c r="A168" s="767" t="s">
        <v>152</v>
      </c>
      <c r="B168" s="768" t="s">
        <v>153</v>
      </c>
      <c r="C168" s="769" t="s">
        <v>417</v>
      </c>
      <c r="D168" s="556"/>
      <c r="E168" s="770">
        <f>SUM(E169:E171)</f>
        <v>0</v>
      </c>
      <c r="F168" s="770">
        <f>SUM(F169:F171)</f>
        <v>0</v>
      </c>
      <c r="G168" s="770">
        <f>SUM(G169:G171)</f>
        <v>0</v>
      </c>
      <c r="H168" s="771">
        <f t="shared" si="67"/>
        <v>0</v>
      </c>
      <c r="I168" s="770">
        <f>SUM(I169:I171)</f>
        <v>0</v>
      </c>
      <c r="J168" s="770">
        <f>SUM(J169:J171)</f>
        <v>0</v>
      </c>
      <c r="K168" s="770">
        <f>SUM(K169:K171)</f>
        <v>0</v>
      </c>
      <c r="L168" s="771">
        <f t="shared" si="68"/>
        <v>0</v>
      </c>
      <c r="M168" s="771">
        <f t="shared" si="69"/>
        <v>0</v>
      </c>
      <c r="N168" s="770">
        <f>SUM(N169:N171)</f>
        <v>0</v>
      </c>
      <c r="O168" s="770">
        <f>SUM(O169:O171)</f>
        <v>0</v>
      </c>
      <c r="P168" s="770">
        <f>SUM(P169:P171)</f>
        <v>0</v>
      </c>
      <c r="Q168" s="771">
        <f t="shared" si="70"/>
        <v>0</v>
      </c>
      <c r="R168" s="771">
        <f t="shared" si="71"/>
        <v>0</v>
      </c>
      <c r="S168" s="770">
        <f>SUM(S169:S171)</f>
        <v>0</v>
      </c>
      <c r="T168" s="770">
        <f>SUM(T169:T171)</f>
        <v>0</v>
      </c>
      <c r="U168" s="770">
        <f>SUM(U169:U171)</f>
        <v>0</v>
      </c>
      <c r="V168" s="771">
        <f t="shared" si="72"/>
        <v>0</v>
      </c>
      <c r="W168" s="771">
        <f t="shared" si="73"/>
        <v>0</v>
      </c>
      <c r="X168" s="772">
        <f t="shared" si="74"/>
        <v>0</v>
      </c>
      <c r="Y168" s="773"/>
      <c r="AA168" s="772"/>
      <c r="AC168" s="772">
        <f t="shared" si="75"/>
        <v>0</v>
      </c>
    </row>
    <row r="169" spans="1:31" s="667" customFormat="1" ht="21.95" hidden="1" customHeight="1" outlineLevel="1">
      <c r="A169" s="774" t="s">
        <v>154</v>
      </c>
      <c r="B169" s="775" t="s">
        <v>155</v>
      </c>
      <c r="C169" s="776" t="s">
        <v>417</v>
      </c>
      <c r="D169" s="556"/>
      <c r="E169" s="777">
        <f>лаз!E105</f>
        <v>0</v>
      </c>
      <c r="F169" s="777">
        <f>лаз!F105</f>
        <v>0</v>
      </c>
      <c r="G169" s="777">
        <f>лаз!G105</f>
        <v>0</v>
      </c>
      <c r="H169" s="778">
        <f t="shared" si="67"/>
        <v>0</v>
      </c>
      <c r="I169" s="777">
        <f>лаз!I105</f>
        <v>0</v>
      </c>
      <c r="J169" s="777">
        <f>лаз!J105</f>
        <v>0</v>
      </c>
      <c r="K169" s="777">
        <f>лаз!K105</f>
        <v>0</v>
      </c>
      <c r="L169" s="778">
        <f t="shared" si="68"/>
        <v>0</v>
      </c>
      <c r="M169" s="778">
        <f t="shared" si="69"/>
        <v>0</v>
      </c>
      <c r="N169" s="777">
        <f>лаз!N105</f>
        <v>0</v>
      </c>
      <c r="O169" s="777">
        <f>лаз!O105</f>
        <v>0</v>
      </c>
      <c r="P169" s="777">
        <f>лаз!P105</f>
        <v>0</v>
      </c>
      <c r="Q169" s="778">
        <f t="shared" si="70"/>
        <v>0</v>
      </c>
      <c r="R169" s="778">
        <f t="shared" si="71"/>
        <v>0</v>
      </c>
      <c r="S169" s="777">
        <f>лаз!S105</f>
        <v>0</v>
      </c>
      <c r="T169" s="777">
        <f>лаз!T105</f>
        <v>0</v>
      </c>
      <c r="U169" s="777">
        <f>лаз!U105</f>
        <v>0</v>
      </c>
      <c r="V169" s="778">
        <f t="shared" si="72"/>
        <v>0</v>
      </c>
      <c r="W169" s="778">
        <f t="shared" si="73"/>
        <v>0</v>
      </c>
      <c r="X169" s="779">
        <f t="shared" si="74"/>
        <v>0</v>
      </c>
      <c r="Y169" s="600"/>
      <c r="AA169" s="779"/>
      <c r="AC169" s="779">
        <f t="shared" si="75"/>
        <v>0</v>
      </c>
    </row>
    <row r="170" spans="1:31" s="667" customFormat="1" ht="21.75" hidden="1" customHeight="1" outlineLevel="1">
      <c r="A170" s="774" t="s">
        <v>156</v>
      </c>
      <c r="B170" s="775" t="s">
        <v>157</v>
      </c>
      <c r="C170" s="776" t="s">
        <v>417</v>
      </c>
      <c r="D170" s="556"/>
      <c r="E170" s="777">
        <f>лаз!E106</f>
        <v>0</v>
      </c>
      <c r="F170" s="777">
        <f>лаз!F106</f>
        <v>0</v>
      </c>
      <c r="G170" s="777">
        <f>лаз!G106</f>
        <v>0</v>
      </c>
      <c r="H170" s="778">
        <f t="shared" si="67"/>
        <v>0</v>
      </c>
      <c r="I170" s="777">
        <f>лаз!I106</f>
        <v>0</v>
      </c>
      <c r="J170" s="777">
        <f>лаз!J106</f>
        <v>0</v>
      </c>
      <c r="K170" s="777">
        <f>лаз!K106</f>
        <v>0</v>
      </c>
      <c r="L170" s="778">
        <f t="shared" si="68"/>
        <v>0</v>
      </c>
      <c r="M170" s="778">
        <f t="shared" si="69"/>
        <v>0</v>
      </c>
      <c r="N170" s="777">
        <f>лаз!N106</f>
        <v>0</v>
      </c>
      <c r="O170" s="777">
        <f>лаз!O106</f>
        <v>0</v>
      </c>
      <c r="P170" s="777">
        <f>лаз!P106</f>
        <v>0</v>
      </c>
      <c r="Q170" s="778">
        <f t="shared" si="70"/>
        <v>0</v>
      </c>
      <c r="R170" s="778">
        <f t="shared" si="71"/>
        <v>0</v>
      </c>
      <c r="S170" s="777">
        <f>лаз!S106</f>
        <v>0</v>
      </c>
      <c r="T170" s="777">
        <f>лаз!T106</f>
        <v>0</v>
      </c>
      <c r="U170" s="777">
        <f>лаз!U106</f>
        <v>0</v>
      </c>
      <c r="V170" s="778">
        <f t="shared" si="72"/>
        <v>0</v>
      </c>
      <c r="W170" s="778">
        <f t="shared" si="73"/>
        <v>0</v>
      </c>
      <c r="X170" s="779">
        <f t="shared" si="74"/>
        <v>0</v>
      </c>
      <c r="Y170" s="600"/>
      <c r="AA170" s="779"/>
      <c r="AC170" s="779">
        <f t="shared" si="75"/>
        <v>0</v>
      </c>
    </row>
    <row r="171" spans="1:31" s="667" customFormat="1" ht="18.95" hidden="1" customHeight="1" outlineLevel="1">
      <c r="A171" s="774" t="s">
        <v>158</v>
      </c>
      <c r="B171" s="780" t="s">
        <v>159</v>
      </c>
      <c r="C171" s="781" t="s">
        <v>417</v>
      </c>
      <c r="D171" s="556"/>
      <c r="E171" s="777">
        <f>лаз!E107</f>
        <v>0</v>
      </c>
      <c r="F171" s="777">
        <f>лаз!F107</f>
        <v>0</v>
      </c>
      <c r="G171" s="777">
        <f>лаз!G107</f>
        <v>0</v>
      </c>
      <c r="H171" s="778">
        <f t="shared" si="67"/>
        <v>0</v>
      </c>
      <c r="I171" s="777">
        <f>лаз!I107</f>
        <v>0</v>
      </c>
      <c r="J171" s="777">
        <f>лаз!J107</f>
        <v>0</v>
      </c>
      <c r="K171" s="777">
        <f>лаз!K107</f>
        <v>0</v>
      </c>
      <c r="L171" s="778">
        <f t="shared" si="68"/>
        <v>0</v>
      </c>
      <c r="M171" s="778">
        <f t="shared" si="69"/>
        <v>0</v>
      </c>
      <c r="N171" s="777">
        <f>лаз!N107</f>
        <v>0</v>
      </c>
      <c r="O171" s="777">
        <f>лаз!O107</f>
        <v>0</v>
      </c>
      <c r="P171" s="777">
        <f>лаз!P107</f>
        <v>0</v>
      </c>
      <c r="Q171" s="778">
        <f t="shared" si="70"/>
        <v>0</v>
      </c>
      <c r="R171" s="778">
        <f t="shared" si="71"/>
        <v>0</v>
      </c>
      <c r="S171" s="777">
        <f>лаз!S107</f>
        <v>0</v>
      </c>
      <c r="T171" s="777">
        <f>лаз!T107</f>
        <v>0</v>
      </c>
      <c r="U171" s="777">
        <f>лаз!U107</f>
        <v>0</v>
      </c>
      <c r="V171" s="778">
        <f t="shared" si="72"/>
        <v>0</v>
      </c>
      <c r="W171" s="778">
        <f t="shared" si="73"/>
        <v>0</v>
      </c>
      <c r="X171" s="779">
        <f t="shared" si="74"/>
        <v>0</v>
      </c>
      <c r="Y171" s="600"/>
      <c r="Z171" s="701"/>
      <c r="AA171" s="779"/>
      <c r="AB171" s="701"/>
      <c r="AC171" s="779">
        <f t="shared" si="75"/>
        <v>0</v>
      </c>
      <c r="AD171" s="701"/>
      <c r="AE171" s="701"/>
    </row>
    <row r="172" spans="1:31" s="667" customFormat="1" ht="20.25" hidden="1" customHeight="1" outlineLevel="1">
      <c r="A172" s="767" t="s">
        <v>160</v>
      </c>
      <c r="B172" s="768" t="s">
        <v>161</v>
      </c>
      <c r="C172" s="769"/>
      <c r="D172" s="556"/>
      <c r="E172" s="770">
        <f>SUM(E173:E175)</f>
        <v>0</v>
      </c>
      <c r="F172" s="770">
        <f>SUM(F173:F175)</f>
        <v>0</v>
      </c>
      <c r="G172" s="770">
        <f>SUM(G173:G175)</f>
        <v>0</v>
      </c>
      <c r="H172" s="771">
        <f t="shared" si="67"/>
        <v>0</v>
      </c>
      <c r="I172" s="770">
        <f>SUM(I173:I175)</f>
        <v>0</v>
      </c>
      <c r="J172" s="770">
        <f>SUM(J173:J175)</f>
        <v>0</v>
      </c>
      <c r="K172" s="770">
        <f>SUM(K173:K175)</f>
        <v>0</v>
      </c>
      <c r="L172" s="771">
        <f t="shared" si="68"/>
        <v>0</v>
      </c>
      <c r="M172" s="771">
        <f t="shared" si="69"/>
        <v>0</v>
      </c>
      <c r="N172" s="770">
        <f>SUM(N173:N175)</f>
        <v>0</v>
      </c>
      <c r="O172" s="770">
        <f>SUM(O173:O175)</f>
        <v>0</v>
      </c>
      <c r="P172" s="770">
        <f>SUM(P173:P175)</f>
        <v>0</v>
      </c>
      <c r="Q172" s="771">
        <f t="shared" si="70"/>
        <v>0</v>
      </c>
      <c r="R172" s="771">
        <f t="shared" si="71"/>
        <v>0</v>
      </c>
      <c r="S172" s="770">
        <f>SUM(S173:S175)</f>
        <v>0</v>
      </c>
      <c r="T172" s="770">
        <f>SUM(T173:T175)</f>
        <v>0</v>
      </c>
      <c r="U172" s="770">
        <f>SUM(U173:U175)</f>
        <v>0</v>
      </c>
      <c r="V172" s="771">
        <f t="shared" si="72"/>
        <v>0</v>
      </c>
      <c r="W172" s="771">
        <f t="shared" si="73"/>
        <v>0</v>
      </c>
      <c r="X172" s="772">
        <f t="shared" si="74"/>
        <v>0</v>
      </c>
      <c r="Y172" s="773"/>
      <c r="AA172" s="772"/>
      <c r="AC172" s="772">
        <f t="shared" si="75"/>
        <v>0</v>
      </c>
    </row>
    <row r="173" spans="1:31" s="667" customFormat="1" ht="21.95" hidden="1" customHeight="1" outlineLevel="1">
      <c r="A173" s="774" t="s">
        <v>162</v>
      </c>
      <c r="B173" s="775" t="s">
        <v>163</v>
      </c>
      <c r="C173" s="776" t="s">
        <v>417</v>
      </c>
      <c r="D173" s="556"/>
      <c r="E173" s="777">
        <f>лаз!E109</f>
        <v>0</v>
      </c>
      <c r="F173" s="777">
        <f>лаз!F109</f>
        <v>0</v>
      </c>
      <c r="G173" s="777">
        <f>лаз!G109</f>
        <v>0</v>
      </c>
      <c r="H173" s="778">
        <f t="shared" si="67"/>
        <v>0</v>
      </c>
      <c r="I173" s="777">
        <f>лаз!I109</f>
        <v>0</v>
      </c>
      <c r="J173" s="777">
        <f>лаз!J109</f>
        <v>0</v>
      </c>
      <c r="K173" s="777">
        <f>лаз!K109</f>
        <v>0</v>
      </c>
      <c r="L173" s="778">
        <f t="shared" si="68"/>
        <v>0</v>
      </c>
      <c r="M173" s="778">
        <f t="shared" si="69"/>
        <v>0</v>
      </c>
      <c r="N173" s="777">
        <f>лаз!N109</f>
        <v>0</v>
      </c>
      <c r="O173" s="777">
        <f>лаз!O109</f>
        <v>0</v>
      </c>
      <c r="P173" s="777">
        <f>лаз!P109</f>
        <v>0</v>
      </c>
      <c r="Q173" s="778">
        <f t="shared" si="70"/>
        <v>0</v>
      </c>
      <c r="R173" s="778">
        <f t="shared" si="71"/>
        <v>0</v>
      </c>
      <c r="S173" s="777">
        <f>лаз!S109</f>
        <v>0</v>
      </c>
      <c r="T173" s="777">
        <f>лаз!T109</f>
        <v>0</v>
      </c>
      <c r="U173" s="777">
        <f>лаз!U109</f>
        <v>0</v>
      </c>
      <c r="V173" s="778">
        <f t="shared" si="72"/>
        <v>0</v>
      </c>
      <c r="W173" s="778">
        <f t="shared" si="73"/>
        <v>0</v>
      </c>
      <c r="X173" s="779">
        <f t="shared" si="74"/>
        <v>0</v>
      </c>
      <c r="Y173" s="600"/>
      <c r="AA173" s="779"/>
      <c r="AC173" s="779">
        <f t="shared" si="75"/>
        <v>0</v>
      </c>
    </row>
    <row r="174" spans="1:31" s="667" customFormat="1" ht="21.95" hidden="1" customHeight="1" outlineLevel="1">
      <c r="A174" s="774" t="s">
        <v>164</v>
      </c>
      <c r="B174" s="775" t="s">
        <v>165</v>
      </c>
      <c r="C174" s="776" t="s">
        <v>417</v>
      </c>
      <c r="D174" s="556"/>
      <c r="E174" s="777">
        <f>лаз!E110</f>
        <v>0</v>
      </c>
      <c r="F174" s="777">
        <f>лаз!F110</f>
        <v>0</v>
      </c>
      <c r="G174" s="777">
        <f>лаз!G110</f>
        <v>0</v>
      </c>
      <c r="H174" s="778">
        <f t="shared" si="67"/>
        <v>0</v>
      </c>
      <c r="I174" s="777">
        <f>лаз!I110</f>
        <v>0</v>
      </c>
      <c r="J174" s="777">
        <f>лаз!J110</f>
        <v>0</v>
      </c>
      <c r="K174" s="777">
        <f>лаз!K110</f>
        <v>0</v>
      </c>
      <c r="L174" s="778">
        <f t="shared" si="68"/>
        <v>0</v>
      </c>
      <c r="M174" s="778">
        <f t="shared" si="69"/>
        <v>0</v>
      </c>
      <c r="N174" s="777">
        <f>лаз!N110</f>
        <v>0</v>
      </c>
      <c r="O174" s="777">
        <f>лаз!O110</f>
        <v>0</v>
      </c>
      <c r="P174" s="777">
        <f>лаз!P110</f>
        <v>0</v>
      </c>
      <c r="Q174" s="778">
        <f t="shared" si="70"/>
        <v>0</v>
      </c>
      <c r="R174" s="778">
        <f t="shared" si="71"/>
        <v>0</v>
      </c>
      <c r="S174" s="777">
        <f>лаз!S110</f>
        <v>0</v>
      </c>
      <c r="T174" s="777">
        <f>лаз!T110</f>
        <v>0</v>
      </c>
      <c r="U174" s="777">
        <f>лаз!U110</f>
        <v>0</v>
      </c>
      <c r="V174" s="778">
        <f t="shared" si="72"/>
        <v>0</v>
      </c>
      <c r="W174" s="778">
        <f t="shared" si="73"/>
        <v>0</v>
      </c>
      <c r="X174" s="779">
        <f t="shared" si="74"/>
        <v>0</v>
      </c>
      <c r="Y174" s="600"/>
      <c r="AA174" s="779"/>
      <c r="AC174" s="779">
        <f t="shared" si="75"/>
        <v>0</v>
      </c>
    </row>
    <row r="175" spans="1:31" s="667" customFormat="1" ht="18.95" hidden="1" customHeight="1" outlineLevel="1">
      <c r="A175" s="774" t="s">
        <v>166</v>
      </c>
      <c r="B175" s="780" t="s">
        <v>167</v>
      </c>
      <c r="C175" s="781" t="s">
        <v>417</v>
      </c>
      <c r="D175" s="556"/>
      <c r="E175" s="777">
        <f>лаз!E111</f>
        <v>0</v>
      </c>
      <c r="F175" s="777">
        <f>лаз!F111</f>
        <v>0</v>
      </c>
      <c r="G175" s="777">
        <f>лаз!G111</f>
        <v>0</v>
      </c>
      <c r="H175" s="778">
        <f t="shared" si="67"/>
        <v>0</v>
      </c>
      <c r="I175" s="777">
        <f>лаз!I111</f>
        <v>0</v>
      </c>
      <c r="J175" s="777">
        <f>лаз!J111</f>
        <v>0</v>
      </c>
      <c r="K175" s="777">
        <f>лаз!K111</f>
        <v>0</v>
      </c>
      <c r="L175" s="778">
        <f t="shared" si="68"/>
        <v>0</v>
      </c>
      <c r="M175" s="778">
        <f t="shared" si="69"/>
        <v>0</v>
      </c>
      <c r="N175" s="777">
        <f>лаз!N111</f>
        <v>0</v>
      </c>
      <c r="O175" s="777">
        <f>лаз!O111</f>
        <v>0</v>
      </c>
      <c r="P175" s="777">
        <f>лаз!P111</f>
        <v>0</v>
      </c>
      <c r="Q175" s="778">
        <f t="shared" si="70"/>
        <v>0</v>
      </c>
      <c r="R175" s="778">
        <f t="shared" si="71"/>
        <v>0</v>
      </c>
      <c r="S175" s="777">
        <f>лаз!S111</f>
        <v>0</v>
      </c>
      <c r="T175" s="777">
        <f>лаз!T111</f>
        <v>0</v>
      </c>
      <c r="U175" s="777">
        <f>лаз!U111</f>
        <v>0</v>
      </c>
      <c r="V175" s="778">
        <f t="shared" si="72"/>
        <v>0</v>
      </c>
      <c r="W175" s="778">
        <f t="shared" si="73"/>
        <v>0</v>
      </c>
      <c r="X175" s="779">
        <f t="shared" si="74"/>
        <v>0</v>
      </c>
      <c r="Y175" s="600"/>
      <c r="Z175" s="701"/>
      <c r="AA175" s="779"/>
      <c r="AB175" s="701"/>
      <c r="AC175" s="779">
        <f t="shared" si="75"/>
        <v>0</v>
      </c>
      <c r="AD175" s="701"/>
      <c r="AE175" s="701"/>
    </row>
    <row r="176" spans="1:31" s="701" customFormat="1" ht="22.5" customHeight="1" collapsed="1">
      <c r="A176" s="782" t="s">
        <v>168</v>
      </c>
      <c r="B176" s="746" t="s">
        <v>169</v>
      </c>
      <c r="C176" s="747" t="s">
        <v>417</v>
      </c>
      <c r="D176" s="544"/>
      <c r="E176" s="748">
        <f>SUM(E177:E179)</f>
        <v>92.863532649555736</v>
      </c>
      <c r="F176" s="748">
        <f>SUM(F177:F179)</f>
        <v>105.83981296560995</v>
      </c>
      <c r="G176" s="748">
        <f>SUM(G177:G179)</f>
        <v>83.030758747575817</v>
      </c>
      <c r="H176" s="567">
        <f t="shared" si="67"/>
        <v>281.7341043627415</v>
      </c>
      <c r="I176" s="748">
        <f>SUM(I177:I179)</f>
        <v>83.030758747575817</v>
      </c>
      <c r="J176" s="748">
        <f>SUM(J177:J179)</f>
        <v>83.030758747575817</v>
      </c>
      <c r="K176" s="748">
        <f>SUM(K177:K179)</f>
        <v>83.030758747575817</v>
      </c>
      <c r="L176" s="567">
        <f t="shared" si="68"/>
        <v>249.09227624272745</v>
      </c>
      <c r="M176" s="567">
        <f t="shared" si="69"/>
        <v>530.82638060546901</v>
      </c>
      <c r="N176" s="748">
        <f>SUM(N177:N179)</f>
        <v>83.030758747575817</v>
      </c>
      <c r="O176" s="748">
        <f>SUM(O177:O179)</f>
        <v>83.030758747575817</v>
      </c>
      <c r="P176" s="748">
        <f>SUM(P177:P179)</f>
        <v>83.030758747575817</v>
      </c>
      <c r="Q176" s="567">
        <f t="shared" si="70"/>
        <v>249.09227624272745</v>
      </c>
      <c r="R176" s="567">
        <f t="shared" si="71"/>
        <v>779.91865684819641</v>
      </c>
      <c r="S176" s="748">
        <f>SUM(S177:S179)</f>
        <v>83.030758747575817</v>
      </c>
      <c r="T176" s="748">
        <f>SUM(T177:T179)</f>
        <v>83.030758747575817</v>
      </c>
      <c r="U176" s="748">
        <f>SUM(U177:U179)</f>
        <v>76.972121807558906</v>
      </c>
      <c r="V176" s="567">
        <f t="shared" si="72"/>
        <v>243.03363930271053</v>
      </c>
      <c r="W176" s="567">
        <f t="shared" si="73"/>
        <v>492.12591554543798</v>
      </c>
      <c r="X176" s="562">
        <f t="shared" si="74"/>
        <v>1022.9522961509069</v>
      </c>
      <c r="Y176" s="560"/>
      <c r="Z176" s="667"/>
      <c r="AA176" s="562"/>
      <c r="AB176" s="667"/>
      <c r="AC176" s="562">
        <f t="shared" si="75"/>
        <v>1022.9522961509069</v>
      </c>
      <c r="AD176" s="667"/>
      <c r="AE176" s="667"/>
    </row>
    <row r="177" spans="1:31" s="667" customFormat="1" ht="22.5" hidden="1" customHeight="1" outlineLevel="1">
      <c r="A177" s="783" t="s">
        <v>46</v>
      </c>
      <c r="B177" s="784" t="s">
        <v>171</v>
      </c>
      <c r="C177" s="785" t="s">
        <v>417</v>
      </c>
      <c r="D177" s="556"/>
      <c r="E177" s="786">
        <f>лаз!E113</f>
        <v>83.667835182004282</v>
      </c>
      <c r="F177" s="786">
        <f>лаз!F113</f>
        <v>96.63705250583125</v>
      </c>
      <c r="G177" s="786">
        <f>лаз!G113</f>
        <v>74.765828703789552</v>
      </c>
      <c r="H177" s="787">
        <f t="shared" si="67"/>
        <v>255.07071639162507</v>
      </c>
      <c r="I177" s="786">
        <f>лаз!I113</f>
        <v>74.765828703789552</v>
      </c>
      <c r="J177" s="786">
        <f>лаз!J113</f>
        <v>74.765828703789552</v>
      </c>
      <c r="K177" s="786">
        <f>лаз!K113</f>
        <v>74.765828703789552</v>
      </c>
      <c r="L177" s="787">
        <f t="shared" si="68"/>
        <v>224.29748611136864</v>
      </c>
      <c r="M177" s="787">
        <f t="shared" si="69"/>
        <v>479.36820250299371</v>
      </c>
      <c r="N177" s="786">
        <f>лаз!N113</f>
        <v>74.765828703789552</v>
      </c>
      <c r="O177" s="786">
        <f>лаз!O113</f>
        <v>74.765828703789552</v>
      </c>
      <c r="P177" s="786">
        <f>лаз!P113</f>
        <v>74.765828703789552</v>
      </c>
      <c r="Q177" s="787">
        <f t="shared" si="70"/>
        <v>224.29748611136864</v>
      </c>
      <c r="R177" s="787">
        <f t="shared" si="71"/>
        <v>703.66568861436235</v>
      </c>
      <c r="S177" s="786">
        <f>лаз!S113</f>
        <v>74.765828703789552</v>
      </c>
      <c r="T177" s="786">
        <f>лаз!T113</f>
        <v>74.765828703789552</v>
      </c>
      <c r="U177" s="786">
        <f>лаз!U113</f>
        <v>69.395289210126705</v>
      </c>
      <c r="V177" s="787">
        <f t="shared" si="72"/>
        <v>218.92694661770582</v>
      </c>
      <c r="W177" s="787">
        <f t="shared" si="73"/>
        <v>443.22443272907446</v>
      </c>
      <c r="X177" s="788">
        <f t="shared" si="74"/>
        <v>922.59263523206823</v>
      </c>
      <c r="Y177" s="600"/>
      <c r="AA177" s="788"/>
      <c r="AC177" s="788">
        <f t="shared" si="75"/>
        <v>922.59263523206823</v>
      </c>
    </row>
    <row r="178" spans="1:31" s="667" customFormat="1" ht="22.5" hidden="1" customHeight="1" outlineLevel="1">
      <c r="A178" s="783" t="s">
        <v>48</v>
      </c>
      <c r="B178" s="789" t="s">
        <v>172</v>
      </c>
      <c r="C178" s="785" t="s">
        <v>417</v>
      </c>
      <c r="D178" s="556"/>
      <c r="E178" s="786">
        <f>лаз!E114</f>
        <v>9.1956974675514598</v>
      </c>
      <c r="F178" s="786">
        <f>лаз!F114</f>
        <v>9.2027604597786965</v>
      </c>
      <c r="G178" s="786">
        <f>лаз!G114</f>
        <v>8.2649300437862596</v>
      </c>
      <c r="H178" s="787">
        <f t="shared" si="67"/>
        <v>26.663387971116414</v>
      </c>
      <c r="I178" s="786">
        <f>лаз!I114</f>
        <v>8.2649300437862596</v>
      </c>
      <c r="J178" s="786">
        <f>лаз!J114</f>
        <v>8.2649300437862596</v>
      </c>
      <c r="K178" s="786">
        <f>лаз!K114</f>
        <v>8.2649300437862596</v>
      </c>
      <c r="L178" s="787">
        <f t="shared" si="68"/>
        <v>24.794790131358781</v>
      </c>
      <c r="M178" s="787">
        <f t="shared" si="69"/>
        <v>51.458178102475195</v>
      </c>
      <c r="N178" s="786">
        <f>лаз!N114</f>
        <v>8.2649300437862596</v>
      </c>
      <c r="O178" s="786">
        <f>лаз!O114</f>
        <v>8.2649300437862596</v>
      </c>
      <c r="P178" s="786">
        <f>лаз!P114</f>
        <v>8.2649300437862596</v>
      </c>
      <c r="Q178" s="787">
        <f t="shared" si="70"/>
        <v>24.794790131358781</v>
      </c>
      <c r="R178" s="787">
        <f t="shared" si="71"/>
        <v>76.252968233833968</v>
      </c>
      <c r="S178" s="786">
        <f>лаз!S114</f>
        <v>8.2649300437862596</v>
      </c>
      <c r="T178" s="786">
        <f>лаз!T114</f>
        <v>8.2649300437862596</v>
      </c>
      <c r="U178" s="786">
        <f>лаз!U114</f>
        <v>7.5768325974322028</v>
      </c>
      <c r="V178" s="787">
        <f t="shared" si="72"/>
        <v>24.106692685004724</v>
      </c>
      <c r="W178" s="787">
        <f t="shared" si="73"/>
        <v>48.901482816363504</v>
      </c>
      <c r="X178" s="788">
        <f t="shared" si="74"/>
        <v>100.3596609188387</v>
      </c>
      <c r="Y178" s="600"/>
      <c r="AA178" s="788"/>
      <c r="AC178" s="788">
        <f t="shared" si="75"/>
        <v>100.3596609188387</v>
      </c>
    </row>
    <row r="179" spans="1:31" s="667" customFormat="1" ht="22.5" hidden="1" customHeight="1" outlineLevel="1">
      <c r="A179" s="783" t="s">
        <v>173</v>
      </c>
      <c r="B179" s="789" t="s">
        <v>174</v>
      </c>
      <c r="C179" s="785" t="s">
        <v>417</v>
      </c>
      <c r="D179" s="556"/>
      <c r="E179" s="786">
        <f>лаз!E115</f>
        <v>0</v>
      </c>
      <c r="F179" s="786">
        <f>лаз!F115</f>
        <v>0</v>
      </c>
      <c r="G179" s="786">
        <f>лаз!G115</f>
        <v>0</v>
      </c>
      <c r="H179" s="787">
        <f t="shared" si="67"/>
        <v>0</v>
      </c>
      <c r="I179" s="786">
        <f>лаз!I115</f>
        <v>0</v>
      </c>
      <c r="J179" s="786">
        <f>лаз!J115</f>
        <v>0</v>
      </c>
      <c r="K179" s="786">
        <f>лаз!K115</f>
        <v>0</v>
      </c>
      <c r="L179" s="787">
        <f t="shared" si="68"/>
        <v>0</v>
      </c>
      <c r="M179" s="787">
        <f t="shared" si="69"/>
        <v>0</v>
      </c>
      <c r="N179" s="786">
        <f>лаз!N115</f>
        <v>0</v>
      </c>
      <c r="O179" s="786">
        <f>лаз!O115</f>
        <v>0</v>
      </c>
      <c r="P179" s="786">
        <f>лаз!P115</f>
        <v>0</v>
      </c>
      <c r="Q179" s="787">
        <f t="shared" si="70"/>
        <v>0</v>
      </c>
      <c r="R179" s="787">
        <f t="shared" si="71"/>
        <v>0</v>
      </c>
      <c r="S179" s="786">
        <f>лаз!S115</f>
        <v>0</v>
      </c>
      <c r="T179" s="786">
        <f>лаз!T115</f>
        <v>0</v>
      </c>
      <c r="U179" s="786">
        <f>лаз!U115</f>
        <v>0</v>
      </c>
      <c r="V179" s="787">
        <f t="shared" si="72"/>
        <v>0</v>
      </c>
      <c r="W179" s="787">
        <f t="shared" si="73"/>
        <v>0</v>
      </c>
      <c r="X179" s="788">
        <f t="shared" si="74"/>
        <v>0</v>
      </c>
      <c r="Y179" s="600"/>
      <c r="Z179" s="701"/>
      <c r="AA179" s="788"/>
      <c r="AB179" s="701"/>
      <c r="AC179" s="788">
        <f t="shared" si="75"/>
        <v>0</v>
      </c>
      <c r="AD179" s="701"/>
      <c r="AE179" s="701"/>
    </row>
    <row r="180" spans="1:31" s="701" customFormat="1" ht="22.5" customHeight="1" collapsed="1">
      <c r="A180" s="782" t="s">
        <v>175</v>
      </c>
      <c r="B180" s="746" t="s">
        <v>176</v>
      </c>
      <c r="C180" s="747"/>
      <c r="D180" s="544"/>
      <c r="E180" s="748">
        <f>SUM(E181:E183)</f>
        <v>28.044786860165832</v>
      </c>
      <c r="F180" s="748">
        <f>SUM(F181:F183)</f>
        <v>31.963623515614202</v>
      </c>
      <c r="G180" s="748">
        <f>SUM(G181:G183)</f>
        <v>25.075289141767893</v>
      </c>
      <c r="H180" s="567">
        <f t="shared" si="67"/>
        <v>85.083699517547927</v>
      </c>
      <c r="I180" s="748">
        <f>SUM(I181:I183)</f>
        <v>25.075289141767893</v>
      </c>
      <c r="J180" s="748">
        <f>SUM(J181:J183)</f>
        <v>25.075289141767893</v>
      </c>
      <c r="K180" s="748">
        <f>SUM(K181:K183)</f>
        <v>25.075289141767893</v>
      </c>
      <c r="L180" s="567">
        <f t="shared" si="68"/>
        <v>75.225867425303676</v>
      </c>
      <c r="M180" s="567">
        <f t="shared" si="69"/>
        <v>160.3095669428516</v>
      </c>
      <c r="N180" s="748">
        <f>SUM(N181:N183)</f>
        <v>25.075289141767893</v>
      </c>
      <c r="O180" s="748">
        <f>SUM(O181:O183)</f>
        <v>25.075289141767893</v>
      </c>
      <c r="P180" s="748">
        <f>SUM(P181:P183)</f>
        <v>25.075289141767893</v>
      </c>
      <c r="Q180" s="567">
        <f t="shared" si="70"/>
        <v>75.225867425303676</v>
      </c>
      <c r="R180" s="567">
        <f t="shared" si="71"/>
        <v>235.53543436815528</v>
      </c>
      <c r="S180" s="748">
        <f>SUM(S181:S183)</f>
        <v>25.075289141767893</v>
      </c>
      <c r="T180" s="748">
        <f>SUM(T181:T183)</f>
        <v>25.075289141767893</v>
      </c>
      <c r="U180" s="748">
        <f>SUM(U181:U183)</f>
        <v>23.24558078588279</v>
      </c>
      <c r="V180" s="567">
        <f t="shared" si="72"/>
        <v>73.396159069418573</v>
      </c>
      <c r="W180" s="567">
        <f t="shared" si="73"/>
        <v>148.62202649472226</v>
      </c>
      <c r="X180" s="562">
        <f t="shared" si="74"/>
        <v>308.93159343757384</v>
      </c>
      <c r="Y180" s="560"/>
      <c r="Z180" s="667"/>
      <c r="AA180" s="562"/>
      <c r="AB180" s="667"/>
      <c r="AC180" s="562">
        <f t="shared" si="75"/>
        <v>308.93159343757384</v>
      </c>
      <c r="AD180" s="667"/>
      <c r="AE180" s="667"/>
    </row>
    <row r="181" spans="1:31" s="667" customFormat="1" ht="22.5" hidden="1" customHeight="1" outlineLevel="1">
      <c r="A181" s="783" t="s">
        <v>177</v>
      </c>
      <c r="B181" s="784" t="s">
        <v>171</v>
      </c>
      <c r="C181" s="785" t="s">
        <v>417</v>
      </c>
      <c r="D181" s="556"/>
      <c r="E181" s="786">
        <f>лаз!E117</f>
        <v>25.267686224965292</v>
      </c>
      <c r="F181" s="786">
        <f>лаз!F117</f>
        <v>29.184389856761037</v>
      </c>
      <c r="G181" s="786">
        <f>лаз!G117</f>
        <v>22.579280268544444</v>
      </c>
      <c r="H181" s="787">
        <f t="shared" si="67"/>
        <v>77.031356350270784</v>
      </c>
      <c r="I181" s="786">
        <f>лаз!I117</f>
        <v>22.579280268544444</v>
      </c>
      <c r="J181" s="786">
        <f>лаз!J117</f>
        <v>22.579280268544444</v>
      </c>
      <c r="K181" s="786">
        <f>лаз!K117</f>
        <v>22.579280268544444</v>
      </c>
      <c r="L181" s="787">
        <f t="shared" si="68"/>
        <v>67.73784080563334</v>
      </c>
      <c r="M181" s="787">
        <f t="shared" si="69"/>
        <v>144.76919715590412</v>
      </c>
      <c r="N181" s="786">
        <f>лаз!N117</f>
        <v>22.579280268544444</v>
      </c>
      <c r="O181" s="786">
        <f>лаз!O117</f>
        <v>22.579280268544444</v>
      </c>
      <c r="P181" s="786">
        <f>лаз!P117</f>
        <v>22.579280268544444</v>
      </c>
      <c r="Q181" s="787">
        <f t="shared" si="70"/>
        <v>67.73784080563334</v>
      </c>
      <c r="R181" s="787">
        <f t="shared" si="71"/>
        <v>212.50703796153746</v>
      </c>
      <c r="S181" s="786">
        <f>лаз!S117</f>
        <v>22.579280268544444</v>
      </c>
      <c r="T181" s="786">
        <f>лаз!T117</f>
        <v>22.579280268544444</v>
      </c>
      <c r="U181" s="786">
        <f>лаз!U117</f>
        <v>20.957377341458265</v>
      </c>
      <c r="V181" s="787">
        <f t="shared" si="72"/>
        <v>66.115937878547157</v>
      </c>
      <c r="W181" s="787">
        <f t="shared" si="73"/>
        <v>133.8537786841805</v>
      </c>
      <c r="X181" s="788">
        <f t="shared" si="74"/>
        <v>278.62297584008462</v>
      </c>
      <c r="Y181" s="600"/>
      <c r="AA181" s="788"/>
      <c r="AC181" s="788">
        <f t="shared" si="75"/>
        <v>278.62297584008462</v>
      </c>
    </row>
    <row r="182" spans="1:31" s="667" customFormat="1" ht="22.5" hidden="1" customHeight="1" outlineLevel="1">
      <c r="A182" s="783" t="s">
        <v>178</v>
      </c>
      <c r="B182" s="789" t="s">
        <v>172</v>
      </c>
      <c r="C182" s="785" t="s">
        <v>417</v>
      </c>
      <c r="D182" s="556"/>
      <c r="E182" s="786">
        <f>лаз!E118</f>
        <v>2.777100635200541</v>
      </c>
      <c r="F182" s="786">
        <f>лаз!F118</f>
        <v>2.7792336588531663</v>
      </c>
      <c r="G182" s="786">
        <f>лаз!G118</f>
        <v>2.4960088732234502</v>
      </c>
      <c r="H182" s="787">
        <f t="shared" si="67"/>
        <v>8.0523431672771579</v>
      </c>
      <c r="I182" s="786">
        <f>лаз!I118</f>
        <v>2.4960088732234502</v>
      </c>
      <c r="J182" s="786">
        <f>лаз!J118</f>
        <v>2.4960088732234502</v>
      </c>
      <c r="K182" s="786">
        <f>лаз!K118</f>
        <v>2.4960088732234502</v>
      </c>
      <c r="L182" s="787">
        <f t="shared" si="68"/>
        <v>7.4880266196703502</v>
      </c>
      <c r="M182" s="787">
        <f t="shared" si="69"/>
        <v>15.540369786947508</v>
      </c>
      <c r="N182" s="786">
        <f>лаз!N118</f>
        <v>2.4960088732234502</v>
      </c>
      <c r="O182" s="786">
        <f>лаз!O118</f>
        <v>2.4960088732234502</v>
      </c>
      <c r="P182" s="786">
        <f>лаз!P118</f>
        <v>2.4960088732234502</v>
      </c>
      <c r="Q182" s="787">
        <f t="shared" si="70"/>
        <v>7.4880266196703502</v>
      </c>
      <c r="R182" s="787">
        <f t="shared" si="71"/>
        <v>23.028396406617858</v>
      </c>
      <c r="S182" s="786">
        <f>лаз!S118</f>
        <v>2.4960088732234502</v>
      </c>
      <c r="T182" s="786">
        <f>лаз!T118</f>
        <v>2.4960088732234502</v>
      </c>
      <c r="U182" s="786">
        <f>лаз!U118</f>
        <v>2.2882034444245254</v>
      </c>
      <c r="V182" s="787">
        <f t="shared" si="72"/>
        <v>7.2802211908714263</v>
      </c>
      <c r="W182" s="787">
        <f t="shared" si="73"/>
        <v>14.768247810541776</v>
      </c>
      <c r="X182" s="788">
        <f t="shared" si="74"/>
        <v>30.308617597489285</v>
      </c>
      <c r="Y182" s="600"/>
      <c r="AA182" s="788"/>
      <c r="AC182" s="788">
        <f t="shared" si="75"/>
        <v>30.308617597489285</v>
      </c>
    </row>
    <row r="183" spans="1:31" s="667" customFormat="1" ht="22.5" hidden="1" customHeight="1" outlineLevel="1">
      <c r="A183" s="783" t="s">
        <v>179</v>
      </c>
      <c r="B183" s="789" t="s">
        <v>174</v>
      </c>
      <c r="C183" s="785" t="s">
        <v>417</v>
      </c>
      <c r="D183" s="556"/>
      <c r="E183" s="786">
        <f>лаз!E119</f>
        <v>0</v>
      </c>
      <c r="F183" s="786">
        <f>лаз!F119</f>
        <v>0</v>
      </c>
      <c r="G183" s="786">
        <f>лаз!G119</f>
        <v>0</v>
      </c>
      <c r="H183" s="787">
        <f t="shared" si="67"/>
        <v>0</v>
      </c>
      <c r="I183" s="786">
        <f>лаз!I119</f>
        <v>0</v>
      </c>
      <c r="J183" s="786">
        <f>лаз!J119</f>
        <v>0</v>
      </c>
      <c r="K183" s="786">
        <f>лаз!K119</f>
        <v>0</v>
      </c>
      <c r="L183" s="787">
        <f t="shared" si="68"/>
        <v>0</v>
      </c>
      <c r="M183" s="787">
        <f t="shared" si="69"/>
        <v>0</v>
      </c>
      <c r="N183" s="786">
        <f>лаз!N119</f>
        <v>0</v>
      </c>
      <c r="O183" s="786">
        <f>лаз!O119</f>
        <v>0</v>
      </c>
      <c r="P183" s="786">
        <f>лаз!P119</f>
        <v>0</v>
      </c>
      <c r="Q183" s="787">
        <f t="shared" si="70"/>
        <v>0</v>
      </c>
      <c r="R183" s="787">
        <f t="shared" si="71"/>
        <v>0</v>
      </c>
      <c r="S183" s="786">
        <f>лаз!S119</f>
        <v>0</v>
      </c>
      <c r="T183" s="786">
        <f>лаз!T119</f>
        <v>0</v>
      </c>
      <c r="U183" s="786">
        <f>лаз!U119</f>
        <v>0</v>
      </c>
      <c r="V183" s="787">
        <f t="shared" si="72"/>
        <v>0</v>
      </c>
      <c r="W183" s="787">
        <f t="shared" si="73"/>
        <v>0</v>
      </c>
      <c r="X183" s="788">
        <f t="shared" si="74"/>
        <v>0</v>
      </c>
      <c r="Y183" s="600"/>
      <c r="Z183" s="701"/>
      <c r="AA183" s="788"/>
      <c r="AB183" s="701"/>
      <c r="AC183" s="788">
        <f t="shared" si="75"/>
        <v>0</v>
      </c>
      <c r="AD183" s="701"/>
      <c r="AE183" s="701"/>
    </row>
    <row r="184" spans="1:31" s="701" customFormat="1" ht="21" customHeight="1">
      <c r="A184" s="681" t="s">
        <v>180</v>
      </c>
      <c r="B184" s="746" t="s">
        <v>436</v>
      </c>
      <c r="C184" s="765" t="s">
        <v>417</v>
      </c>
      <c r="D184" s="544"/>
      <c r="E184" s="748">
        <f>лаз!E120</f>
        <v>0</v>
      </c>
      <c r="F184" s="748">
        <f>лаз!F120</f>
        <v>0</v>
      </c>
      <c r="G184" s="748">
        <f>лаз!G120</f>
        <v>0</v>
      </c>
      <c r="H184" s="567">
        <f t="shared" si="67"/>
        <v>0</v>
      </c>
      <c r="I184" s="748">
        <f>лаз!I120</f>
        <v>0</v>
      </c>
      <c r="J184" s="748">
        <f>лаз!J120</f>
        <v>0</v>
      </c>
      <c r="K184" s="748">
        <f>лаз!K120</f>
        <v>0</v>
      </c>
      <c r="L184" s="567">
        <f t="shared" si="68"/>
        <v>0</v>
      </c>
      <c r="M184" s="567">
        <f t="shared" si="69"/>
        <v>0</v>
      </c>
      <c r="N184" s="748">
        <f>лаз!N120</f>
        <v>0</v>
      </c>
      <c r="O184" s="748">
        <f>лаз!O120</f>
        <v>0</v>
      </c>
      <c r="P184" s="748">
        <f>лаз!P120</f>
        <v>0</v>
      </c>
      <c r="Q184" s="567">
        <f t="shared" si="70"/>
        <v>0</v>
      </c>
      <c r="R184" s="567">
        <f t="shared" si="71"/>
        <v>0</v>
      </c>
      <c r="S184" s="748">
        <f>лаз!S120</f>
        <v>0</v>
      </c>
      <c r="T184" s="748">
        <f>лаз!T120</f>
        <v>0</v>
      </c>
      <c r="U184" s="748">
        <f>лаз!U120</f>
        <v>0</v>
      </c>
      <c r="V184" s="567">
        <f t="shared" si="72"/>
        <v>0</v>
      </c>
      <c r="W184" s="567">
        <f t="shared" si="73"/>
        <v>0</v>
      </c>
      <c r="X184" s="562">
        <f t="shared" si="74"/>
        <v>0</v>
      </c>
      <c r="Y184" s="560"/>
      <c r="AA184" s="562"/>
      <c r="AC184" s="562">
        <f t="shared" si="75"/>
        <v>0</v>
      </c>
    </row>
    <row r="185" spans="1:31" s="701" customFormat="1" ht="21.75" customHeight="1" collapsed="1">
      <c r="A185" s="756" t="s">
        <v>182</v>
      </c>
      <c r="B185" s="790" t="s">
        <v>183</v>
      </c>
      <c r="C185" s="765" t="s">
        <v>417</v>
      </c>
      <c r="D185" s="544"/>
      <c r="E185" s="748">
        <f>E186+E187</f>
        <v>0.27124999999999999</v>
      </c>
      <c r="F185" s="748">
        <f>F186+F187</f>
        <v>0.27124999999999999</v>
      </c>
      <c r="G185" s="748">
        <f>G186+G187</f>
        <v>0.27124999999999999</v>
      </c>
      <c r="H185" s="567">
        <f t="shared" si="67"/>
        <v>0.81374999999999997</v>
      </c>
      <c r="I185" s="748">
        <f>I186+I187</f>
        <v>0.27124999999999999</v>
      </c>
      <c r="J185" s="748">
        <f>J186+J187</f>
        <v>0.27124999999999999</v>
      </c>
      <c r="K185" s="748">
        <f>K186+K187</f>
        <v>0.27124999999999999</v>
      </c>
      <c r="L185" s="567">
        <f t="shared" si="68"/>
        <v>0.81374999999999997</v>
      </c>
      <c r="M185" s="567">
        <f t="shared" si="69"/>
        <v>1.6274999999999999</v>
      </c>
      <c r="N185" s="748">
        <f>N186+N187</f>
        <v>0.27124999999999999</v>
      </c>
      <c r="O185" s="748">
        <f>O186+O187</f>
        <v>0.27124999999999999</v>
      </c>
      <c r="P185" s="748">
        <f>P186+P187</f>
        <v>0.27124999999999999</v>
      </c>
      <c r="Q185" s="567">
        <f t="shared" si="70"/>
        <v>0.81374999999999997</v>
      </c>
      <c r="R185" s="567">
        <f t="shared" si="71"/>
        <v>2.4412500000000001</v>
      </c>
      <c r="S185" s="748">
        <f>S186+S187</f>
        <v>0.27124999999999999</v>
      </c>
      <c r="T185" s="748">
        <f>T186+T187</f>
        <v>0.27124999999999999</v>
      </c>
      <c r="U185" s="748">
        <f>U186+U187</f>
        <v>0.27124999999999999</v>
      </c>
      <c r="V185" s="567">
        <f t="shared" si="72"/>
        <v>0.81374999999999997</v>
      </c>
      <c r="W185" s="567">
        <f t="shared" si="73"/>
        <v>1.6274999999999999</v>
      </c>
      <c r="X185" s="562">
        <f t="shared" si="74"/>
        <v>3.2549999999999999</v>
      </c>
      <c r="Y185" s="560"/>
      <c r="Z185" s="667"/>
      <c r="AA185" s="562"/>
      <c r="AB185" s="667"/>
      <c r="AC185" s="562">
        <f t="shared" si="75"/>
        <v>3.2549999999999999</v>
      </c>
      <c r="AD185" s="667"/>
      <c r="AE185" s="667"/>
    </row>
    <row r="186" spans="1:31" s="667" customFormat="1" ht="21.95" hidden="1" customHeight="1" outlineLevel="1">
      <c r="A186" s="763" t="s">
        <v>102</v>
      </c>
      <c r="B186" s="791" t="s">
        <v>184</v>
      </c>
      <c r="C186" s="759" t="s">
        <v>417</v>
      </c>
      <c r="D186" s="556"/>
      <c r="E186" s="760">
        <f>лаз!E122</f>
        <v>0.27124999999999999</v>
      </c>
      <c r="F186" s="760">
        <f>лаз!F122</f>
        <v>0.27124999999999999</v>
      </c>
      <c r="G186" s="760">
        <f>лаз!G122</f>
        <v>0.27124999999999999</v>
      </c>
      <c r="H186" s="761">
        <f t="shared" si="67"/>
        <v>0.81374999999999997</v>
      </c>
      <c r="I186" s="760">
        <f>лаз!I122</f>
        <v>0.27124999999999999</v>
      </c>
      <c r="J186" s="760">
        <f>лаз!J122</f>
        <v>0.27124999999999999</v>
      </c>
      <c r="K186" s="760">
        <f>лаз!K122</f>
        <v>0.27124999999999999</v>
      </c>
      <c r="L186" s="761">
        <f t="shared" si="68"/>
        <v>0.81374999999999997</v>
      </c>
      <c r="M186" s="761">
        <f t="shared" si="69"/>
        <v>1.6274999999999999</v>
      </c>
      <c r="N186" s="760">
        <f>лаз!N122</f>
        <v>0.27124999999999999</v>
      </c>
      <c r="O186" s="760">
        <f>лаз!O122</f>
        <v>0.27124999999999999</v>
      </c>
      <c r="P186" s="760">
        <f>лаз!P122</f>
        <v>0.27124999999999999</v>
      </c>
      <c r="Q186" s="761">
        <f t="shared" si="70"/>
        <v>0.81374999999999997</v>
      </c>
      <c r="R186" s="761">
        <f t="shared" si="71"/>
        <v>2.4412500000000001</v>
      </c>
      <c r="S186" s="760">
        <f>лаз!S122</f>
        <v>0.27124999999999999</v>
      </c>
      <c r="T186" s="760">
        <f>лаз!T122</f>
        <v>0.27124999999999999</v>
      </c>
      <c r="U186" s="760">
        <f>лаз!U122</f>
        <v>0.27124999999999999</v>
      </c>
      <c r="V186" s="761">
        <f t="shared" si="72"/>
        <v>0.81374999999999997</v>
      </c>
      <c r="W186" s="761">
        <f t="shared" si="73"/>
        <v>1.6274999999999999</v>
      </c>
      <c r="X186" s="762">
        <f t="shared" si="74"/>
        <v>3.2549999999999999</v>
      </c>
      <c r="Y186" s="600"/>
      <c r="AA186" s="762"/>
      <c r="AC186" s="762">
        <f t="shared" si="75"/>
        <v>3.2549999999999999</v>
      </c>
    </row>
    <row r="187" spans="1:31" s="667" customFormat="1" ht="22.5" hidden="1" customHeight="1" outlineLevel="1">
      <c r="A187" s="763" t="s">
        <v>106</v>
      </c>
      <c r="B187" s="792" t="s">
        <v>185</v>
      </c>
      <c r="C187" s="793" t="s">
        <v>417</v>
      </c>
      <c r="D187" s="556"/>
      <c r="E187" s="760">
        <f>лаз!E123</f>
        <v>0</v>
      </c>
      <c r="F187" s="760">
        <f>лаз!F123</f>
        <v>0</v>
      </c>
      <c r="G187" s="760">
        <f>лаз!G123</f>
        <v>0</v>
      </c>
      <c r="H187" s="761">
        <f t="shared" si="67"/>
        <v>0</v>
      </c>
      <c r="I187" s="760">
        <f>лаз!I123</f>
        <v>0</v>
      </c>
      <c r="J187" s="760">
        <f>лаз!J123</f>
        <v>0</v>
      </c>
      <c r="K187" s="760">
        <f>лаз!K123</f>
        <v>0</v>
      </c>
      <c r="L187" s="761">
        <f t="shared" si="68"/>
        <v>0</v>
      </c>
      <c r="M187" s="761">
        <f t="shared" si="69"/>
        <v>0</v>
      </c>
      <c r="N187" s="760">
        <f>лаз!N123</f>
        <v>0</v>
      </c>
      <c r="O187" s="760">
        <f>лаз!O123</f>
        <v>0</v>
      </c>
      <c r="P187" s="760">
        <f>лаз!P123</f>
        <v>0</v>
      </c>
      <c r="Q187" s="761">
        <f t="shared" si="70"/>
        <v>0</v>
      </c>
      <c r="R187" s="761">
        <f t="shared" si="71"/>
        <v>0</v>
      </c>
      <c r="S187" s="760">
        <f>лаз!S123</f>
        <v>0</v>
      </c>
      <c r="T187" s="760">
        <f>лаз!T123</f>
        <v>0</v>
      </c>
      <c r="U187" s="760">
        <f>лаз!U123</f>
        <v>0</v>
      </c>
      <c r="V187" s="761">
        <f t="shared" si="72"/>
        <v>0</v>
      </c>
      <c r="W187" s="761">
        <f t="shared" si="73"/>
        <v>0</v>
      </c>
      <c r="X187" s="762">
        <f t="shared" si="74"/>
        <v>0</v>
      </c>
      <c r="Y187" s="600"/>
      <c r="Z187" s="701"/>
      <c r="AA187" s="762"/>
      <c r="AB187" s="701"/>
      <c r="AC187" s="762">
        <f t="shared" si="75"/>
        <v>0</v>
      </c>
      <c r="AD187" s="701"/>
      <c r="AE187" s="701"/>
    </row>
    <row r="188" spans="1:31" s="701" customFormat="1" ht="21.95" customHeight="1" collapsed="1">
      <c r="A188" s="767" t="s">
        <v>437</v>
      </c>
      <c r="B188" s="746" t="s">
        <v>438</v>
      </c>
      <c r="C188" s="765" t="s">
        <v>417</v>
      </c>
      <c r="D188" s="544"/>
      <c r="E188" s="766">
        <f>SUM(E189:E204)</f>
        <v>0</v>
      </c>
      <c r="F188" s="766">
        <f>SUM(F189:F204)</f>
        <v>0</v>
      </c>
      <c r="G188" s="766">
        <f>SUM(G189:G204)</f>
        <v>0</v>
      </c>
      <c r="H188" s="794">
        <f t="shared" si="67"/>
        <v>0</v>
      </c>
      <c r="I188" s="766">
        <f>SUM(I189:I204)</f>
        <v>0</v>
      </c>
      <c r="J188" s="766">
        <f>SUM(J189:J204)</f>
        <v>0</v>
      </c>
      <c r="K188" s="766">
        <f>SUM(K189:K204)</f>
        <v>0</v>
      </c>
      <c r="L188" s="794">
        <f t="shared" si="68"/>
        <v>0</v>
      </c>
      <c r="M188" s="794">
        <f t="shared" si="69"/>
        <v>0</v>
      </c>
      <c r="N188" s="766">
        <f>SUM(N189:N204)</f>
        <v>0</v>
      </c>
      <c r="O188" s="766">
        <f>SUM(O189:O204)</f>
        <v>0</v>
      </c>
      <c r="P188" s="766">
        <f>SUM(P189:P204)</f>
        <v>0</v>
      </c>
      <c r="Q188" s="794">
        <f t="shared" si="70"/>
        <v>0</v>
      </c>
      <c r="R188" s="794">
        <f t="shared" si="71"/>
        <v>0</v>
      </c>
      <c r="S188" s="766">
        <f>SUM(S189:S204)</f>
        <v>0</v>
      </c>
      <c r="T188" s="766">
        <f>SUM(T189:T204)</f>
        <v>0</v>
      </c>
      <c r="U188" s="766">
        <f>SUM(U189:U204)</f>
        <v>0</v>
      </c>
      <c r="V188" s="794">
        <f t="shared" si="72"/>
        <v>0</v>
      </c>
      <c r="W188" s="794">
        <f t="shared" si="73"/>
        <v>0</v>
      </c>
      <c r="X188" s="794">
        <f t="shared" si="74"/>
        <v>0</v>
      </c>
      <c r="Y188" s="985"/>
      <c r="Z188" s="667"/>
      <c r="AA188" s="794"/>
      <c r="AB188" s="667"/>
      <c r="AC188" s="567">
        <f t="shared" si="75"/>
        <v>0</v>
      </c>
      <c r="AD188" s="667"/>
      <c r="AE188" s="667"/>
    </row>
    <row r="189" spans="1:31" s="667" customFormat="1" ht="40.5" hidden="1" customHeight="1" outlineLevel="1">
      <c r="A189" s="774" t="s">
        <v>188</v>
      </c>
      <c r="B189" s="795" t="s">
        <v>189</v>
      </c>
      <c r="C189" s="776" t="s">
        <v>417</v>
      </c>
      <c r="D189" s="556"/>
      <c r="E189" s="777">
        <f>лаз!E125</f>
        <v>0</v>
      </c>
      <c r="F189" s="777">
        <f>лаз!F125</f>
        <v>0</v>
      </c>
      <c r="G189" s="777">
        <f>лаз!G125</f>
        <v>0</v>
      </c>
      <c r="H189" s="778">
        <f t="shared" si="67"/>
        <v>0</v>
      </c>
      <c r="I189" s="777">
        <f>лаз!I125</f>
        <v>0</v>
      </c>
      <c r="J189" s="777">
        <f>лаз!J125</f>
        <v>0</v>
      </c>
      <c r="K189" s="777">
        <f>лаз!K125</f>
        <v>0</v>
      </c>
      <c r="L189" s="778">
        <f t="shared" si="68"/>
        <v>0</v>
      </c>
      <c r="M189" s="778">
        <f t="shared" si="69"/>
        <v>0</v>
      </c>
      <c r="N189" s="777">
        <f>лаз!N125</f>
        <v>0</v>
      </c>
      <c r="O189" s="777">
        <f>лаз!O125</f>
        <v>0</v>
      </c>
      <c r="P189" s="777">
        <f>лаз!P125</f>
        <v>0</v>
      </c>
      <c r="Q189" s="778">
        <f t="shared" si="70"/>
        <v>0</v>
      </c>
      <c r="R189" s="778">
        <f t="shared" si="71"/>
        <v>0</v>
      </c>
      <c r="S189" s="777">
        <f>лаз!S125</f>
        <v>0</v>
      </c>
      <c r="T189" s="777">
        <f>лаз!T125</f>
        <v>0</v>
      </c>
      <c r="U189" s="777">
        <f>лаз!U125</f>
        <v>0</v>
      </c>
      <c r="V189" s="778">
        <f t="shared" si="72"/>
        <v>0</v>
      </c>
      <c r="W189" s="778">
        <f t="shared" si="73"/>
        <v>0</v>
      </c>
      <c r="X189" s="779">
        <f t="shared" si="74"/>
        <v>0</v>
      </c>
      <c r="Y189" s="600"/>
      <c r="AA189" s="779"/>
      <c r="AC189" s="779">
        <f t="shared" si="75"/>
        <v>0</v>
      </c>
    </row>
    <row r="190" spans="1:31" s="667" customFormat="1" ht="39.75" hidden="1" customHeight="1" outlineLevel="1">
      <c r="A190" s="774" t="s">
        <v>190</v>
      </c>
      <c r="B190" s="795" t="s">
        <v>439</v>
      </c>
      <c r="C190" s="776" t="s">
        <v>417</v>
      </c>
      <c r="D190" s="556"/>
      <c r="E190" s="777">
        <f>лаз!E126</f>
        <v>0</v>
      </c>
      <c r="F190" s="777">
        <f>лаз!F126</f>
        <v>0</v>
      </c>
      <c r="G190" s="777">
        <f>лаз!G126</f>
        <v>0</v>
      </c>
      <c r="H190" s="778">
        <f t="shared" si="67"/>
        <v>0</v>
      </c>
      <c r="I190" s="777">
        <f>лаз!I126</f>
        <v>0</v>
      </c>
      <c r="J190" s="777">
        <f>лаз!J126</f>
        <v>0</v>
      </c>
      <c r="K190" s="777">
        <f>лаз!K126</f>
        <v>0</v>
      </c>
      <c r="L190" s="778">
        <f t="shared" si="68"/>
        <v>0</v>
      </c>
      <c r="M190" s="778">
        <f t="shared" si="69"/>
        <v>0</v>
      </c>
      <c r="N190" s="777">
        <f>лаз!N126</f>
        <v>0</v>
      </c>
      <c r="O190" s="777">
        <f>лаз!O126</f>
        <v>0</v>
      </c>
      <c r="P190" s="777">
        <f>лаз!P126</f>
        <v>0</v>
      </c>
      <c r="Q190" s="778">
        <f t="shared" si="70"/>
        <v>0</v>
      </c>
      <c r="R190" s="778">
        <f t="shared" si="71"/>
        <v>0</v>
      </c>
      <c r="S190" s="777">
        <f>лаз!S126</f>
        <v>0</v>
      </c>
      <c r="T190" s="777">
        <f>лаз!T126</f>
        <v>0</v>
      </c>
      <c r="U190" s="777">
        <f>лаз!U126</f>
        <v>0</v>
      </c>
      <c r="V190" s="778">
        <f t="shared" si="72"/>
        <v>0</v>
      </c>
      <c r="W190" s="778">
        <f t="shared" si="73"/>
        <v>0</v>
      </c>
      <c r="X190" s="779">
        <f t="shared" si="74"/>
        <v>0</v>
      </c>
      <c r="Y190" s="600"/>
      <c r="AA190" s="779"/>
      <c r="AC190" s="779">
        <f t="shared" si="75"/>
        <v>0</v>
      </c>
    </row>
    <row r="191" spans="1:31" s="667" customFormat="1" ht="20.25" hidden="1" outlineLevel="1">
      <c r="A191" s="774" t="s">
        <v>192</v>
      </c>
      <c r="B191" s="796" t="s">
        <v>193</v>
      </c>
      <c r="C191" s="776" t="s">
        <v>417</v>
      </c>
      <c r="D191" s="556"/>
      <c r="E191" s="777">
        <f>лаз!E127</f>
        <v>0</v>
      </c>
      <c r="F191" s="777">
        <f>лаз!F127</f>
        <v>0</v>
      </c>
      <c r="G191" s="777">
        <f>лаз!G127</f>
        <v>0</v>
      </c>
      <c r="H191" s="778">
        <f t="shared" si="67"/>
        <v>0</v>
      </c>
      <c r="I191" s="777">
        <f>лаз!I127</f>
        <v>0</v>
      </c>
      <c r="J191" s="777">
        <f>лаз!J127</f>
        <v>0</v>
      </c>
      <c r="K191" s="777">
        <f>лаз!K127</f>
        <v>0</v>
      </c>
      <c r="L191" s="778">
        <f t="shared" si="68"/>
        <v>0</v>
      </c>
      <c r="M191" s="778">
        <f t="shared" si="69"/>
        <v>0</v>
      </c>
      <c r="N191" s="777">
        <f>лаз!N127</f>
        <v>0</v>
      </c>
      <c r="O191" s="777">
        <f>лаз!O127</f>
        <v>0</v>
      </c>
      <c r="P191" s="777">
        <f>лаз!P127</f>
        <v>0</v>
      </c>
      <c r="Q191" s="778">
        <f t="shared" si="70"/>
        <v>0</v>
      </c>
      <c r="R191" s="778">
        <f t="shared" si="71"/>
        <v>0</v>
      </c>
      <c r="S191" s="777">
        <f>лаз!S127</f>
        <v>0</v>
      </c>
      <c r="T191" s="777">
        <f>лаз!T127</f>
        <v>0</v>
      </c>
      <c r="U191" s="777">
        <f>лаз!U127</f>
        <v>0</v>
      </c>
      <c r="V191" s="778">
        <f t="shared" si="72"/>
        <v>0</v>
      </c>
      <c r="W191" s="778">
        <f t="shared" si="73"/>
        <v>0</v>
      </c>
      <c r="X191" s="779">
        <f t="shared" si="74"/>
        <v>0</v>
      </c>
      <c r="Y191" s="600"/>
      <c r="AA191" s="779"/>
      <c r="AC191" s="779">
        <f t="shared" si="75"/>
        <v>0</v>
      </c>
    </row>
    <row r="192" spans="1:31" s="667" customFormat="1" ht="38.25" hidden="1" customHeight="1" outlineLevel="1">
      <c r="A192" s="774" t="s">
        <v>194</v>
      </c>
      <c r="B192" s="795" t="s">
        <v>195</v>
      </c>
      <c r="C192" s="776" t="s">
        <v>417</v>
      </c>
      <c r="D192" s="556"/>
      <c r="E192" s="777">
        <f>лаз!E128</f>
        <v>0</v>
      </c>
      <c r="F192" s="777">
        <f>лаз!F128</f>
        <v>0</v>
      </c>
      <c r="G192" s="777">
        <f>лаз!G128</f>
        <v>0</v>
      </c>
      <c r="H192" s="778">
        <f t="shared" si="67"/>
        <v>0</v>
      </c>
      <c r="I192" s="777">
        <f>лаз!I128</f>
        <v>0</v>
      </c>
      <c r="J192" s="777">
        <f>лаз!J128</f>
        <v>0</v>
      </c>
      <c r="K192" s="777">
        <f>лаз!K128</f>
        <v>0</v>
      </c>
      <c r="L192" s="778">
        <f t="shared" si="68"/>
        <v>0</v>
      </c>
      <c r="M192" s="778">
        <f t="shared" si="69"/>
        <v>0</v>
      </c>
      <c r="N192" s="777">
        <f>лаз!N128</f>
        <v>0</v>
      </c>
      <c r="O192" s="777">
        <f>лаз!O128</f>
        <v>0</v>
      </c>
      <c r="P192" s="777">
        <f>лаз!P128</f>
        <v>0</v>
      </c>
      <c r="Q192" s="778">
        <f t="shared" si="70"/>
        <v>0</v>
      </c>
      <c r="R192" s="778">
        <f t="shared" si="71"/>
        <v>0</v>
      </c>
      <c r="S192" s="777">
        <f>лаз!S128</f>
        <v>0</v>
      </c>
      <c r="T192" s="777">
        <f>лаз!T128</f>
        <v>0</v>
      </c>
      <c r="U192" s="777">
        <f>лаз!U128</f>
        <v>0</v>
      </c>
      <c r="V192" s="778">
        <f t="shared" si="72"/>
        <v>0</v>
      </c>
      <c r="W192" s="778">
        <f t="shared" si="73"/>
        <v>0</v>
      </c>
      <c r="X192" s="779">
        <f t="shared" si="74"/>
        <v>0</v>
      </c>
      <c r="Y192" s="600"/>
      <c r="AA192" s="779"/>
      <c r="AC192" s="779">
        <f t="shared" si="75"/>
        <v>0</v>
      </c>
    </row>
    <row r="193" spans="1:31" s="667" customFormat="1" ht="40.5" hidden="1" customHeight="1" outlineLevel="1">
      <c r="A193" s="774" t="s">
        <v>196</v>
      </c>
      <c r="B193" s="795" t="s">
        <v>197</v>
      </c>
      <c r="C193" s="776" t="s">
        <v>417</v>
      </c>
      <c r="D193" s="556"/>
      <c r="E193" s="777">
        <f>лаз!E129</f>
        <v>0</v>
      </c>
      <c r="F193" s="777">
        <f>лаз!F129</f>
        <v>0</v>
      </c>
      <c r="G193" s="777">
        <f>лаз!G129</f>
        <v>0</v>
      </c>
      <c r="H193" s="778">
        <f t="shared" si="67"/>
        <v>0</v>
      </c>
      <c r="I193" s="777">
        <f>лаз!I129</f>
        <v>0</v>
      </c>
      <c r="J193" s="777">
        <f>лаз!J129</f>
        <v>0</v>
      </c>
      <c r="K193" s="777">
        <f>лаз!K129</f>
        <v>0</v>
      </c>
      <c r="L193" s="778">
        <f t="shared" si="68"/>
        <v>0</v>
      </c>
      <c r="M193" s="778">
        <f t="shared" si="69"/>
        <v>0</v>
      </c>
      <c r="N193" s="777">
        <f>лаз!N129</f>
        <v>0</v>
      </c>
      <c r="O193" s="777">
        <f>лаз!O129</f>
        <v>0</v>
      </c>
      <c r="P193" s="777">
        <f>лаз!P129</f>
        <v>0</v>
      </c>
      <c r="Q193" s="778">
        <f t="shared" si="70"/>
        <v>0</v>
      </c>
      <c r="R193" s="778">
        <f t="shared" si="71"/>
        <v>0</v>
      </c>
      <c r="S193" s="777">
        <f>лаз!S129</f>
        <v>0</v>
      </c>
      <c r="T193" s="777">
        <f>лаз!T129</f>
        <v>0</v>
      </c>
      <c r="U193" s="777">
        <f>лаз!U129</f>
        <v>0</v>
      </c>
      <c r="V193" s="778">
        <f t="shared" si="72"/>
        <v>0</v>
      </c>
      <c r="W193" s="778">
        <f t="shared" si="73"/>
        <v>0</v>
      </c>
      <c r="X193" s="779">
        <f t="shared" si="74"/>
        <v>0</v>
      </c>
      <c r="Y193" s="600"/>
      <c r="AA193" s="779"/>
      <c r="AC193" s="779">
        <f t="shared" si="75"/>
        <v>0</v>
      </c>
    </row>
    <row r="194" spans="1:31" s="667" customFormat="1" ht="39" hidden="1" customHeight="1" outlineLevel="1">
      <c r="A194" s="774" t="s">
        <v>198</v>
      </c>
      <c r="B194" s="795" t="s">
        <v>440</v>
      </c>
      <c r="C194" s="776" t="s">
        <v>417</v>
      </c>
      <c r="D194" s="556"/>
      <c r="E194" s="777">
        <f>лаз!E130</f>
        <v>0</v>
      </c>
      <c r="F194" s="777">
        <f>лаз!F130</f>
        <v>0</v>
      </c>
      <c r="G194" s="777">
        <f>лаз!G130</f>
        <v>0</v>
      </c>
      <c r="H194" s="778">
        <f t="shared" si="67"/>
        <v>0</v>
      </c>
      <c r="I194" s="777">
        <f>лаз!I130</f>
        <v>0</v>
      </c>
      <c r="J194" s="777">
        <f>лаз!J130</f>
        <v>0</v>
      </c>
      <c r="K194" s="777">
        <f>лаз!K130</f>
        <v>0</v>
      </c>
      <c r="L194" s="778">
        <f t="shared" si="68"/>
        <v>0</v>
      </c>
      <c r="M194" s="778">
        <f t="shared" si="69"/>
        <v>0</v>
      </c>
      <c r="N194" s="777">
        <f>лаз!N130</f>
        <v>0</v>
      </c>
      <c r="O194" s="777">
        <f>лаз!O130</f>
        <v>0</v>
      </c>
      <c r="P194" s="777">
        <f>лаз!P130</f>
        <v>0</v>
      </c>
      <c r="Q194" s="778">
        <f t="shared" si="70"/>
        <v>0</v>
      </c>
      <c r="R194" s="778">
        <f t="shared" si="71"/>
        <v>0</v>
      </c>
      <c r="S194" s="777">
        <f>лаз!S130</f>
        <v>0</v>
      </c>
      <c r="T194" s="777">
        <f>лаз!T130</f>
        <v>0</v>
      </c>
      <c r="U194" s="777">
        <f>лаз!U130</f>
        <v>0</v>
      </c>
      <c r="V194" s="778">
        <f t="shared" si="72"/>
        <v>0</v>
      </c>
      <c r="W194" s="778">
        <f t="shared" si="73"/>
        <v>0</v>
      </c>
      <c r="X194" s="779">
        <f t="shared" si="74"/>
        <v>0</v>
      </c>
      <c r="Y194" s="600"/>
      <c r="AA194" s="779"/>
      <c r="AC194" s="779">
        <f t="shared" si="75"/>
        <v>0</v>
      </c>
    </row>
    <row r="195" spans="1:31" s="667" customFormat="1" ht="21.75" hidden="1" customHeight="1" outlineLevel="1">
      <c r="A195" s="774" t="s">
        <v>200</v>
      </c>
      <c r="B195" s="796" t="s">
        <v>201</v>
      </c>
      <c r="C195" s="776" t="s">
        <v>417</v>
      </c>
      <c r="D195" s="556"/>
      <c r="E195" s="777">
        <f>лаз!E131</f>
        <v>0</v>
      </c>
      <c r="F195" s="777">
        <f>лаз!F131</f>
        <v>0</v>
      </c>
      <c r="G195" s="777">
        <f>лаз!G131</f>
        <v>0</v>
      </c>
      <c r="H195" s="778">
        <f t="shared" si="67"/>
        <v>0</v>
      </c>
      <c r="I195" s="777">
        <f>лаз!I131</f>
        <v>0</v>
      </c>
      <c r="J195" s="777">
        <f>лаз!J131</f>
        <v>0</v>
      </c>
      <c r="K195" s="777">
        <f>лаз!K131</f>
        <v>0</v>
      </c>
      <c r="L195" s="778">
        <f t="shared" si="68"/>
        <v>0</v>
      </c>
      <c r="M195" s="778">
        <f t="shared" si="69"/>
        <v>0</v>
      </c>
      <c r="N195" s="777">
        <f>лаз!N131</f>
        <v>0</v>
      </c>
      <c r="O195" s="777">
        <f>лаз!O131</f>
        <v>0</v>
      </c>
      <c r="P195" s="777">
        <f>лаз!P131</f>
        <v>0</v>
      </c>
      <c r="Q195" s="778">
        <f t="shared" si="70"/>
        <v>0</v>
      </c>
      <c r="R195" s="778">
        <f t="shared" si="71"/>
        <v>0</v>
      </c>
      <c r="S195" s="777">
        <f>лаз!S131</f>
        <v>0</v>
      </c>
      <c r="T195" s="777">
        <f>лаз!T131</f>
        <v>0</v>
      </c>
      <c r="U195" s="777">
        <f>лаз!U131</f>
        <v>0</v>
      </c>
      <c r="V195" s="778">
        <f t="shared" si="72"/>
        <v>0</v>
      </c>
      <c r="W195" s="778">
        <f t="shared" si="73"/>
        <v>0</v>
      </c>
      <c r="X195" s="779">
        <f t="shared" si="74"/>
        <v>0</v>
      </c>
      <c r="Y195" s="600"/>
      <c r="AA195" s="779"/>
      <c r="AC195" s="779">
        <f t="shared" si="75"/>
        <v>0</v>
      </c>
    </row>
    <row r="196" spans="1:31" s="667" customFormat="1" ht="21.95" hidden="1" customHeight="1" outlineLevel="1">
      <c r="A196" s="774" t="s">
        <v>202</v>
      </c>
      <c r="B196" s="796" t="s">
        <v>203</v>
      </c>
      <c r="C196" s="776" t="s">
        <v>417</v>
      </c>
      <c r="D196" s="556"/>
      <c r="E196" s="777">
        <f>лаз!E132</f>
        <v>0</v>
      </c>
      <c r="F196" s="777">
        <f>лаз!F132</f>
        <v>0</v>
      </c>
      <c r="G196" s="777">
        <f>лаз!G132</f>
        <v>0</v>
      </c>
      <c r="H196" s="778">
        <f t="shared" si="67"/>
        <v>0</v>
      </c>
      <c r="I196" s="777">
        <f>лаз!I132</f>
        <v>0</v>
      </c>
      <c r="J196" s="777">
        <f>лаз!J132</f>
        <v>0</v>
      </c>
      <c r="K196" s="777">
        <f>лаз!K132</f>
        <v>0</v>
      </c>
      <c r="L196" s="778">
        <f t="shared" si="68"/>
        <v>0</v>
      </c>
      <c r="M196" s="778">
        <f t="shared" si="69"/>
        <v>0</v>
      </c>
      <c r="N196" s="777">
        <f>лаз!N132</f>
        <v>0</v>
      </c>
      <c r="O196" s="777">
        <f>лаз!O132</f>
        <v>0</v>
      </c>
      <c r="P196" s="777">
        <f>лаз!P132</f>
        <v>0</v>
      </c>
      <c r="Q196" s="778">
        <f t="shared" si="70"/>
        <v>0</v>
      </c>
      <c r="R196" s="778">
        <f t="shared" si="71"/>
        <v>0</v>
      </c>
      <c r="S196" s="777">
        <f>лаз!S132</f>
        <v>0</v>
      </c>
      <c r="T196" s="777">
        <f>лаз!T132</f>
        <v>0</v>
      </c>
      <c r="U196" s="777">
        <f>лаз!U132</f>
        <v>0</v>
      </c>
      <c r="V196" s="778">
        <f t="shared" si="72"/>
        <v>0</v>
      </c>
      <c r="W196" s="778">
        <f t="shared" si="73"/>
        <v>0</v>
      </c>
      <c r="X196" s="779">
        <f t="shared" si="74"/>
        <v>0</v>
      </c>
      <c r="Y196" s="600"/>
      <c r="AA196" s="779"/>
      <c r="AC196" s="779">
        <f t="shared" si="75"/>
        <v>0</v>
      </c>
    </row>
    <row r="197" spans="1:31" s="667" customFormat="1" ht="21.95" hidden="1" customHeight="1" outlineLevel="1">
      <c r="A197" s="774" t="s">
        <v>204</v>
      </c>
      <c r="B197" s="796" t="s">
        <v>205</v>
      </c>
      <c r="C197" s="776" t="s">
        <v>417</v>
      </c>
      <c r="D197" s="556"/>
      <c r="E197" s="777">
        <f>лаз!E133</f>
        <v>0</v>
      </c>
      <c r="F197" s="777">
        <f>лаз!F133</f>
        <v>0</v>
      </c>
      <c r="G197" s="777">
        <f>лаз!G133</f>
        <v>0</v>
      </c>
      <c r="H197" s="778">
        <f t="shared" si="67"/>
        <v>0</v>
      </c>
      <c r="I197" s="777">
        <f>лаз!I133</f>
        <v>0</v>
      </c>
      <c r="J197" s="777">
        <f>лаз!J133</f>
        <v>0</v>
      </c>
      <c r="K197" s="777">
        <f>лаз!K133</f>
        <v>0</v>
      </c>
      <c r="L197" s="778">
        <f t="shared" si="68"/>
        <v>0</v>
      </c>
      <c r="M197" s="778">
        <f t="shared" si="69"/>
        <v>0</v>
      </c>
      <c r="N197" s="777">
        <f>лаз!N133</f>
        <v>0</v>
      </c>
      <c r="O197" s="777">
        <f>лаз!O133</f>
        <v>0</v>
      </c>
      <c r="P197" s="777">
        <f>лаз!P133</f>
        <v>0</v>
      </c>
      <c r="Q197" s="778">
        <f t="shared" si="70"/>
        <v>0</v>
      </c>
      <c r="R197" s="778">
        <f t="shared" si="71"/>
        <v>0</v>
      </c>
      <c r="S197" s="777">
        <f>лаз!S133</f>
        <v>0</v>
      </c>
      <c r="T197" s="777">
        <f>лаз!T133</f>
        <v>0</v>
      </c>
      <c r="U197" s="777">
        <f>лаз!U133</f>
        <v>0</v>
      </c>
      <c r="V197" s="778">
        <f t="shared" si="72"/>
        <v>0</v>
      </c>
      <c r="W197" s="778">
        <f t="shared" si="73"/>
        <v>0</v>
      </c>
      <c r="X197" s="779">
        <f t="shared" si="74"/>
        <v>0</v>
      </c>
      <c r="Y197" s="600"/>
      <c r="AA197" s="779"/>
      <c r="AC197" s="779">
        <f t="shared" si="75"/>
        <v>0</v>
      </c>
    </row>
    <row r="198" spans="1:31" s="667" customFormat="1" ht="25.5" hidden="1" customHeight="1" outlineLevel="1">
      <c r="A198" s="774" t="s">
        <v>206</v>
      </c>
      <c r="B198" s="795" t="s">
        <v>207</v>
      </c>
      <c r="C198" s="776" t="s">
        <v>417</v>
      </c>
      <c r="D198" s="556"/>
      <c r="E198" s="777">
        <f>лаз!E134</f>
        <v>0</v>
      </c>
      <c r="F198" s="777">
        <f>лаз!F134</f>
        <v>0</v>
      </c>
      <c r="G198" s="777">
        <f>лаз!G134</f>
        <v>0</v>
      </c>
      <c r="H198" s="778">
        <f t="shared" si="67"/>
        <v>0</v>
      </c>
      <c r="I198" s="777">
        <f>лаз!I134</f>
        <v>0</v>
      </c>
      <c r="J198" s="777">
        <f>лаз!J134</f>
        <v>0</v>
      </c>
      <c r="K198" s="777">
        <f>лаз!K134</f>
        <v>0</v>
      </c>
      <c r="L198" s="778">
        <f t="shared" si="68"/>
        <v>0</v>
      </c>
      <c r="M198" s="778">
        <f t="shared" si="69"/>
        <v>0</v>
      </c>
      <c r="N198" s="777">
        <f>лаз!N134</f>
        <v>0</v>
      </c>
      <c r="O198" s="777">
        <f>лаз!O134</f>
        <v>0</v>
      </c>
      <c r="P198" s="777">
        <f>лаз!P134</f>
        <v>0</v>
      </c>
      <c r="Q198" s="778">
        <f t="shared" si="70"/>
        <v>0</v>
      </c>
      <c r="R198" s="778">
        <f t="shared" si="71"/>
        <v>0</v>
      </c>
      <c r="S198" s="777">
        <f>лаз!S134</f>
        <v>0</v>
      </c>
      <c r="T198" s="777">
        <f>лаз!T134</f>
        <v>0</v>
      </c>
      <c r="U198" s="777">
        <f>лаз!U134</f>
        <v>0</v>
      </c>
      <c r="V198" s="778">
        <f t="shared" si="72"/>
        <v>0</v>
      </c>
      <c r="W198" s="778">
        <f t="shared" si="73"/>
        <v>0</v>
      </c>
      <c r="X198" s="779">
        <f t="shared" si="74"/>
        <v>0</v>
      </c>
      <c r="Y198" s="600"/>
      <c r="AA198" s="779"/>
      <c r="AC198" s="779">
        <f t="shared" si="75"/>
        <v>0</v>
      </c>
    </row>
    <row r="199" spans="1:31" s="667" customFormat="1" ht="20.25" hidden="1" customHeight="1" outlineLevel="1">
      <c r="A199" s="774" t="s">
        <v>208</v>
      </c>
      <c r="B199" s="796" t="s">
        <v>209</v>
      </c>
      <c r="C199" s="776" t="s">
        <v>417</v>
      </c>
      <c r="D199" s="556"/>
      <c r="E199" s="777">
        <f>лаз!E135</f>
        <v>0</v>
      </c>
      <c r="F199" s="777">
        <f>лаз!F135</f>
        <v>0</v>
      </c>
      <c r="G199" s="777">
        <f>лаз!G135</f>
        <v>0</v>
      </c>
      <c r="H199" s="778">
        <f t="shared" si="67"/>
        <v>0</v>
      </c>
      <c r="I199" s="777">
        <f>лаз!I135</f>
        <v>0</v>
      </c>
      <c r="J199" s="777">
        <f>лаз!J135</f>
        <v>0</v>
      </c>
      <c r="K199" s="777">
        <f>лаз!K135</f>
        <v>0</v>
      </c>
      <c r="L199" s="778">
        <f t="shared" si="68"/>
        <v>0</v>
      </c>
      <c r="M199" s="778">
        <f t="shared" si="69"/>
        <v>0</v>
      </c>
      <c r="N199" s="777">
        <f>лаз!N135</f>
        <v>0</v>
      </c>
      <c r="O199" s="777">
        <f>лаз!O135</f>
        <v>0</v>
      </c>
      <c r="P199" s="777">
        <f>лаз!P135</f>
        <v>0</v>
      </c>
      <c r="Q199" s="778">
        <f t="shared" si="70"/>
        <v>0</v>
      </c>
      <c r="R199" s="778">
        <f t="shared" si="71"/>
        <v>0</v>
      </c>
      <c r="S199" s="777">
        <f>лаз!S135</f>
        <v>0</v>
      </c>
      <c r="T199" s="777">
        <f>лаз!T135</f>
        <v>0</v>
      </c>
      <c r="U199" s="777">
        <f>лаз!U135</f>
        <v>0</v>
      </c>
      <c r="V199" s="778">
        <f t="shared" si="72"/>
        <v>0</v>
      </c>
      <c r="W199" s="778">
        <f t="shared" si="73"/>
        <v>0</v>
      </c>
      <c r="X199" s="779">
        <f t="shared" si="74"/>
        <v>0</v>
      </c>
      <c r="Y199" s="600"/>
      <c r="AA199" s="779"/>
      <c r="AC199" s="779">
        <f t="shared" si="75"/>
        <v>0</v>
      </c>
    </row>
    <row r="200" spans="1:31" s="667" customFormat="1" ht="21.95" hidden="1" customHeight="1" outlineLevel="1">
      <c r="A200" s="774" t="s">
        <v>210</v>
      </c>
      <c r="B200" s="795" t="s">
        <v>441</v>
      </c>
      <c r="C200" s="776" t="s">
        <v>417</v>
      </c>
      <c r="D200" s="556"/>
      <c r="E200" s="777">
        <f>лаз!E136</f>
        <v>0</v>
      </c>
      <c r="F200" s="777">
        <f>лаз!F136</f>
        <v>0</v>
      </c>
      <c r="G200" s="777">
        <f>лаз!G136</f>
        <v>0</v>
      </c>
      <c r="H200" s="778">
        <f t="shared" si="67"/>
        <v>0</v>
      </c>
      <c r="I200" s="777">
        <f>лаз!I136</f>
        <v>0</v>
      </c>
      <c r="J200" s="777">
        <f>лаз!J136</f>
        <v>0</v>
      </c>
      <c r="K200" s="777">
        <f>лаз!K136</f>
        <v>0</v>
      </c>
      <c r="L200" s="778">
        <f t="shared" si="68"/>
        <v>0</v>
      </c>
      <c r="M200" s="778">
        <f t="shared" si="69"/>
        <v>0</v>
      </c>
      <c r="N200" s="777">
        <f>лаз!N136</f>
        <v>0</v>
      </c>
      <c r="O200" s="777">
        <f>лаз!O136</f>
        <v>0</v>
      </c>
      <c r="P200" s="777">
        <f>лаз!P136</f>
        <v>0</v>
      </c>
      <c r="Q200" s="778">
        <f t="shared" si="70"/>
        <v>0</v>
      </c>
      <c r="R200" s="778">
        <f t="shared" si="71"/>
        <v>0</v>
      </c>
      <c r="S200" s="777">
        <f>лаз!S136</f>
        <v>0</v>
      </c>
      <c r="T200" s="777">
        <f>лаз!T136</f>
        <v>0</v>
      </c>
      <c r="U200" s="777">
        <f>лаз!U136</f>
        <v>0</v>
      </c>
      <c r="V200" s="778">
        <f t="shared" si="72"/>
        <v>0</v>
      </c>
      <c r="W200" s="778">
        <f t="shared" si="73"/>
        <v>0</v>
      </c>
      <c r="X200" s="779">
        <f t="shared" si="74"/>
        <v>0</v>
      </c>
      <c r="Y200" s="600"/>
      <c r="AA200" s="779"/>
      <c r="AC200" s="779">
        <f t="shared" si="75"/>
        <v>0</v>
      </c>
    </row>
    <row r="201" spans="1:31" s="667" customFormat="1" ht="21.95" hidden="1" customHeight="1" outlineLevel="1">
      <c r="A201" s="774" t="s">
        <v>212</v>
      </c>
      <c r="B201" s="796" t="s">
        <v>213</v>
      </c>
      <c r="C201" s="776" t="s">
        <v>417</v>
      </c>
      <c r="D201" s="556"/>
      <c r="E201" s="777">
        <f>лаз!E137</f>
        <v>0</v>
      </c>
      <c r="F201" s="777">
        <f>лаз!F137</f>
        <v>0</v>
      </c>
      <c r="G201" s="777">
        <f>лаз!G137</f>
        <v>0</v>
      </c>
      <c r="H201" s="778">
        <f t="shared" si="67"/>
        <v>0</v>
      </c>
      <c r="I201" s="777">
        <f>лаз!I137</f>
        <v>0</v>
      </c>
      <c r="J201" s="777">
        <f>лаз!J137</f>
        <v>0</v>
      </c>
      <c r="K201" s="777">
        <f>лаз!K137</f>
        <v>0</v>
      </c>
      <c r="L201" s="778">
        <f t="shared" si="68"/>
        <v>0</v>
      </c>
      <c r="M201" s="778">
        <f t="shared" si="69"/>
        <v>0</v>
      </c>
      <c r="N201" s="777">
        <f>лаз!N137</f>
        <v>0</v>
      </c>
      <c r="O201" s="777">
        <f>лаз!O137</f>
        <v>0</v>
      </c>
      <c r="P201" s="777">
        <f>лаз!P137</f>
        <v>0</v>
      </c>
      <c r="Q201" s="778">
        <f t="shared" si="70"/>
        <v>0</v>
      </c>
      <c r="R201" s="778">
        <f t="shared" si="71"/>
        <v>0</v>
      </c>
      <c r="S201" s="777">
        <f>лаз!S137</f>
        <v>0</v>
      </c>
      <c r="T201" s="777">
        <f>лаз!T137</f>
        <v>0</v>
      </c>
      <c r="U201" s="777">
        <f>лаз!U137</f>
        <v>0</v>
      </c>
      <c r="V201" s="778">
        <f t="shared" si="72"/>
        <v>0</v>
      </c>
      <c r="W201" s="778">
        <f t="shared" si="73"/>
        <v>0</v>
      </c>
      <c r="X201" s="779">
        <f t="shared" si="74"/>
        <v>0</v>
      </c>
      <c r="Y201" s="600"/>
      <c r="AA201" s="779"/>
      <c r="AC201" s="779">
        <f t="shared" si="75"/>
        <v>0</v>
      </c>
    </row>
    <row r="202" spans="1:31" s="667" customFormat="1" ht="21.95" hidden="1" customHeight="1" outlineLevel="1">
      <c r="A202" s="774" t="s">
        <v>214</v>
      </c>
      <c r="B202" s="796" t="s">
        <v>215</v>
      </c>
      <c r="C202" s="776" t="s">
        <v>417</v>
      </c>
      <c r="D202" s="556"/>
      <c r="E202" s="777">
        <f>лаз!E138</f>
        <v>0</v>
      </c>
      <c r="F202" s="777">
        <f>лаз!F138</f>
        <v>0</v>
      </c>
      <c r="G202" s="777">
        <f>лаз!G138</f>
        <v>0</v>
      </c>
      <c r="H202" s="778">
        <f t="shared" si="67"/>
        <v>0</v>
      </c>
      <c r="I202" s="777">
        <f>лаз!I138</f>
        <v>0</v>
      </c>
      <c r="J202" s="777">
        <f>лаз!J138</f>
        <v>0</v>
      </c>
      <c r="K202" s="777">
        <f>лаз!K138</f>
        <v>0</v>
      </c>
      <c r="L202" s="778">
        <f t="shared" si="68"/>
        <v>0</v>
      </c>
      <c r="M202" s="778">
        <f t="shared" si="69"/>
        <v>0</v>
      </c>
      <c r="N202" s="777">
        <f>лаз!N138</f>
        <v>0</v>
      </c>
      <c r="O202" s="777">
        <f>лаз!O138</f>
        <v>0</v>
      </c>
      <c r="P202" s="777">
        <f>лаз!P138</f>
        <v>0</v>
      </c>
      <c r="Q202" s="778">
        <f t="shared" si="70"/>
        <v>0</v>
      </c>
      <c r="R202" s="778">
        <f t="shared" si="71"/>
        <v>0</v>
      </c>
      <c r="S202" s="777">
        <f>лаз!S138</f>
        <v>0</v>
      </c>
      <c r="T202" s="777">
        <f>лаз!T138</f>
        <v>0</v>
      </c>
      <c r="U202" s="777">
        <f>лаз!U138</f>
        <v>0</v>
      </c>
      <c r="V202" s="778">
        <f t="shared" si="72"/>
        <v>0</v>
      </c>
      <c r="W202" s="778">
        <f t="shared" si="73"/>
        <v>0</v>
      </c>
      <c r="X202" s="779">
        <f t="shared" si="74"/>
        <v>0</v>
      </c>
      <c r="Y202" s="600"/>
      <c r="AA202" s="779"/>
      <c r="AC202" s="779">
        <f t="shared" si="75"/>
        <v>0</v>
      </c>
    </row>
    <row r="203" spans="1:31" s="667" customFormat="1" ht="21.75" hidden="1" customHeight="1" outlineLevel="1">
      <c r="A203" s="774" t="s">
        <v>216</v>
      </c>
      <c r="B203" s="796" t="s">
        <v>217</v>
      </c>
      <c r="C203" s="776" t="s">
        <v>417</v>
      </c>
      <c r="D203" s="556"/>
      <c r="E203" s="777">
        <f>лаз!E139</f>
        <v>0</v>
      </c>
      <c r="F203" s="777">
        <f>лаз!F139</f>
        <v>0</v>
      </c>
      <c r="G203" s="777">
        <f>лаз!G139</f>
        <v>0</v>
      </c>
      <c r="H203" s="778">
        <f t="shared" si="67"/>
        <v>0</v>
      </c>
      <c r="I203" s="777">
        <f>лаз!I139</f>
        <v>0</v>
      </c>
      <c r="J203" s="777">
        <f>лаз!J139</f>
        <v>0</v>
      </c>
      <c r="K203" s="777">
        <f>лаз!K139</f>
        <v>0</v>
      </c>
      <c r="L203" s="778">
        <f t="shared" si="68"/>
        <v>0</v>
      </c>
      <c r="M203" s="778">
        <f t="shared" si="69"/>
        <v>0</v>
      </c>
      <c r="N203" s="777">
        <f>лаз!N139</f>
        <v>0</v>
      </c>
      <c r="O203" s="777">
        <f>лаз!O139</f>
        <v>0</v>
      </c>
      <c r="P203" s="777">
        <f>лаз!P139</f>
        <v>0</v>
      </c>
      <c r="Q203" s="778">
        <f t="shared" si="70"/>
        <v>0</v>
      </c>
      <c r="R203" s="778">
        <f t="shared" si="71"/>
        <v>0</v>
      </c>
      <c r="S203" s="777">
        <f>лаз!S139</f>
        <v>0</v>
      </c>
      <c r="T203" s="777">
        <f>лаз!T139</f>
        <v>0</v>
      </c>
      <c r="U203" s="777">
        <f>лаз!U139</f>
        <v>0</v>
      </c>
      <c r="V203" s="778">
        <f t="shared" si="72"/>
        <v>0</v>
      </c>
      <c r="W203" s="778">
        <f t="shared" si="73"/>
        <v>0</v>
      </c>
      <c r="X203" s="779">
        <f t="shared" si="74"/>
        <v>0</v>
      </c>
      <c r="Y203" s="600"/>
      <c r="AA203" s="779"/>
      <c r="AC203" s="779">
        <f t="shared" si="75"/>
        <v>0</v>
      </c>
    </row>
    <row r="204" spans="1:31" s="667" customFormat="1" ht="21.75" hidden="1" customHeight="1" outlineLevel="1">
      <c r="A204" s="774" t="s">
        <v>218</v>
      </c>
      <c r="B204" s="797" t="s">
        <v>219</v>
      </c>
      <c r="C204" s="781" t="s">
        <v>417</v>
      </c>
      <c r="D204" s="556"/>
      <c r="E204" s="798">
        <f>лаз!E140</f>
        <v>0</v>
      </c>
      <c r="F204" s="798">
        <f>лаз!F140</f>
        <v>0</v>
      </c>
      <c r="G204" s="798">
        <f>лаз!G140</f>
        <v>0</v>
      </c>
      <c r="H204" s="778">
        <f t="shared" si="67"/>
        <v>0</v>
      </c>
      <c r="I204" s="798">
        <f>лаз!I140</f>
        <v>0</v>
      </c>
      <c r="J204" s="798">
        <f>лаз!J140</f>
        <v>0</v>
      </c>
      <c r="K204" s="798">
        <f>лаз!K140</f>
        <v>0</v>
      </c>
      <c r="L204" s="778">
        <f t="shared" si="68"/>
        <v>0</v>
      </c>
      <c r="M204" s="778">
        <f t="shared" si="69"/>
        <v>0</v>
      </c>
      <c r="N204" s="798">
        <f>лаз!N140</f>
        <v>0</v>
      </c>
      <c r="O204" s="798">
        <f>лаз!O140</f>
        <v>0</v>
      </c>
      <c r="P204" s="798">
        <f>лаз!P140</f>
        <v>0</v>
      </c>
      <c r="Q204" s="778">
        <f t="shared" si="70"/>
        <v>0</v>
      </c>
      <c r="R204" s="778">
        <f t="shared" si="71"/>
        <v>0</v>
      </c>
      <c r="S204" s="798">
        <f>лаз!S140</f>
        <v>0</v>
      </c>
      <c r="T204" s="798">
        <f>лаз!T140</f>
        <v>0</v>
      </c>
      <c r="U204" s="798">
        <f>лаз!U140</f>
        <v>0</v>
      </c>
      <c r="V204" s="778">
        <f t="shared" si="72"/>
        <v>0</v>
      </c>
      <c r="W204" s="778">
        <f t="shared" si="73"/>
        <v>0</v>
      </c>
      <c r="X204" s="779">
        <f t="shared" si="74"/>
        <v>0</v>
      </c>
      <c r="Y204" s="600"/>
      <c r="Z204" s="701"/>
      <c r="AA204" s="779"/>
      <c r="AB204" s="701"/>
      <c r="AC204" s="779">
        <f t="shared" si="75"/>
        <v>0</v>
      </c>
      <c r="AD204" s="701"/>
      <c r="AE204" s="701"/>
    </row>
    <row r="205" spans="1:31" s="701" customFormat="1" ht="23.25" customHeight="1" collapsed="1">
      <c r="A205" s="756" t="s">
        <v>442</v>
      </c>
      <c r="B205" s="799" t="s">
        <v>443</v>
      </c>
      <c r="C205" s="747" t="s">
        <v>417</v>
      </c>
      <c r="D205" s="544"/>
      <c r="E205" s="748">
        <f>SUM(E206:E207,E211,E214,E215,E216,E220,E221,E229,E237:E241)</f>
        <v>3.5</v>
      </c>
      <c r="F205" s="748">
        <f>SUM(F206:F207,F211,F214,F215,F216,F220,F221,F229,F237:F241)</f>
        <v>3.5</v>
      </c>
      <c r="G205" s="748">
        <f>SUM(G206:G207,G211,G214,G215,G216,G220,G221,G229,G237:G241)</f>
        <v>30.714999999999996</v>
      </c>
      <c r="H205" s="567">
        <f t="shared" si="67"/>
        <v>37.714999999999996</v>
      </c>
      <c r="I205" s="748">
        <f>SUM(I206:I207,I211,I214,I215,I216,I220,I221,I229,I237:I241)</f>
        <v>12.238333333333332</v>
      </c>
      <c r="J205" s="748">
        <f>SUM(J206:J207,J211,J214,J215,J216,J220,J221,J229,J237:J241)</f>
        <v>12.238333333333332</v>
      </c>
      <c r="K205" s="748">
        <f>SUM(K206:K207,K211,K214,K215,K216,K220,K221,K229,K237:K241)</f>
        <v>13.238333333333333</v>
      </c>
      <c r="L205" s="567">
        <f t="shared" si="68"/>
        <v>37.714999999999996</v>
      </c>
      <c r="M205" s="567">
        <f t="shared" si="69"/>
        <v>75.429999999999993</v>
      </c>
      <c r="N205" s="748">
        <f>SUM(N206:N207,N211,N214,N215,N216,N220,N221,N229,N237:N241)</f>
        <v>12.238333333333332</v>
      </c>
      <c r="O205" s="748">
        <f>SUM(O206:O207,O211,O214,O215,O216,O220,O221,O229,O237:O241)</f>
        <v>12.238333333333332</v>
      </c>
      <c r="P205" s="748">
        <f>SUM(P206:P207,P211,P214,P215,P216,P220,P221,P229,P237:P241)</f>
        <v>13.238333333333333</v>
      </c>
      <c r="Q205" s="567">
        <f t="shared" si="70"/>
        <v>37.714999999999996</v>
      </c>
      <c r="R205" s="567">
        <f t="shared" si="71"/>
        <v>113.14499999999998</v>
      </c>
      <c r="S205" s="748">
        <f>SUM(S206:S207,S211,S214,S215,S216,S220,S221,S229,S237:S241)</f>
        <v>12.238333333333332</v>
      </c>
      <c r="T205" s="748">
        <f>SUM(T206:T207,T211,T214,T215,T216,T220,T221,T229,T237:T241)</f>
        <v>12.238333333333332</v>
      </c>
      <c r="U205" s="748">
        <f>SUM(U206:U207,U211,U214,U215,U216,U220,U221,U229,U237:U241)</f>
        <v>13.238333333333333</v>
      </c>
      <c r="V205" s="567">
        <f t="shared" si="72"/>
        <v>37.714999999999996</v>
      </c>
      <c r="W205" s="567">
        <f t="shared" si="73"/>
        <v>75.429999999999993</v>
      </c>
      <c r="X205" s="567">
        <f t="shared" si="74"/>
        <v>150.85999999999999</v>
      </c>
      <c r="Y205" s="636"/>
      <c r="Z205" s="667"/>
      <c r="AA205" s="567"/>
      <c r="AB205" s="667"/>
      <c r="AC205" s="567">
        <f t="shared" si="75"/>
        <v>150.85999999999999</v>
      </c>
      <c r="AD205" s="667"/>
      <c r="AE205" s="667"/>
    </row>
    <row r="206" spans="1:31" s="667" customFormat="1" ht="21.75" hidden="1" customHeight="1" outlineLevel="1">
      <c r="A206" s="763" t="s">
        <v>221</v>
      </c>
      <c r="B206" s="800" t="s">
        <v>222</v>
      </c>
      <c r="C206" s="759" t="s">
        <v>417</v>
      </c>
      <c r="D206" s="556"/>
      <c r="E206" s="760">
        <f>лаз!E142</f>
        <v>0</v>
      </c>
      <c r="F206" s="760">
        <f>лаз!F142</f>
        <v>0</v>
      </c>
      <c r="G206" s="760">
        <f>лаз!G142</f>
        <v>0</v>
      </c>
      <c r="H206" s="761">
        <f t="shared" si="67"/>
        <v>0</v>
      </c>
      <c r="I206" s="760">
        <f>лаз!I142</f>
        <v>0</v>
      </c>
      <c r="J206" s="760">
        <f>лаз!J142</f>
        <v>0</v>
      </c>
      <c r="K206" s="760">
        <f>лаз!K142</f>
        <v>0</v>
      </c>
      <c r="L206" s="761">
        <f t="shared" si="68"/>
        <v>0</v>
      </c>
      <c r="M206" s="761">
        <f t="shared" si="69"/>
        <v>0</v>
      </c>
      <c r="N206" s="760">
        <f>лаз!N142</f>
        <v>0</v>
      </c>
      <c r="O206" s="760">
        <f>лаз!O142</f>
        <v>0</v>
      </c>
      <c r="P206" s="760">
        <f>лаз!P142</f>
        <v>0</v>
      </c>
      <c r="Q206" s="761">
        <f t="shared" si="70"/>
        <v>0</v>
      </c>
      <c r="R206" s="761">
        <f t="shared" si="71"/>
        <v>0</v>
      </c>
      <c r="S206" s="760">
        <f>лаз!S142</f>
        <v>0</v>
      </c>
      <c r="T206" s="760">
        <f>лаз!T142</f>
        <v>0</v>
      </c>
      <c r="U206" s="760">
        <f>лаз!U142</f>
        <v>0</v>
      </c>
      <c r="V206" s="761">
        <f t="shared" si="72"/>
        <v>0</v>
      </c>
      <c r="W206" s="761">
        <f t="shared" si="73"/>
        <v>0</v>
      </c>
      <c r="X206" s="762">
        <f t="shared" si="74"/>
        <v>0</v>
      </c>
      <c r="Y206" s="600"/>
      <c r="AA206" s="762"/>
      <c r="AC206" s="762">
        <f t="shared" si="75"/>
        <v>0</v>
      </c>
    </row>
    <row r="207" spans="1:31" s="667" customFormat="1" ht="21.75" hidden="1" customHeight="1" outlineLevel="1">
      <c r="A207" s="763" t="s">
        <v>223</v>
      </c>
      <c r="B207" s="801" t="s">
        <v>224</v>
      </c>
      <c r="C207" s="802" t="s">
        <v>417</v>
      </c>
      <c r="D207" s="730"/>
      <c r="E207" s="770">
        <f>SUM(E208:E210)</f>
        <v>3.5</v>
      </c>
      <c r="F207" s="770">
        <f>SUM(F208:F210)</f>
        <v>3.5</v>
      </c>
      <c r="G207" s="770">
        <f>SUM(G208:G210)</f>
        <v>25.04</v>
      </c>
      <c r="H207" s="771">
        <f t="shared" si="67"/>
        <v>32.04</v>
      </c>
      <c r="I207" s="770">
        <f>SUM(I208:I210)</f>
        <v>10.68</v>
      </c>
      <c r="J207" s="770">
        <f>SUM(J208:J210)</f>
        <v>10.68</v>
      </c>
      <c r="K207" s="770">
        <f>SUM(K208:K210)</f>
        <v>10.68</v>
      </c>
      <c r="L207" s="771">
        <f t="shared" si="68"/>
        <v>32.04</v>
      </c>
      <c r="M207" s="771">
        <f t="shared" si="69"/>
        <v>64.08</v>
      </c>
      <c r="N207" s="770">
        <f>SUM(N208:N210)</f>
        <v>10.68</v>
      </c>
      <c r="O207" s="770">
        <f>SUM(O208:O210)</f>
        <v>10.68</v>
      </c>
      <c r="P207" s="770">
        <f>SUM(P208:P210)</f>
        <v>10.68</v>
      </c>
      <c r="Q207" s="771">
        <f t="shared" si="70"/>
        <v>32.04</v>
      </c>
      <c r="R207" s="771">
        <f t="shared" si="71"/>
        <v>96.12</v>
      </c>
      <c r="S207" s="770">
        <f>SUM(S208:S210)</f>
        <v>10.68</v>
      </c>
      <c r="T207" s="770">
        <f>SUM(T208:T210)</f>
        <v>10.68</v>
      </c>
      <c r="U207" s="770">
        <f>SUM(U208:U210)</f>
        <v>10.68</v>
      </c>
      <c r="V207" s="771">
        <f t="shared" si="72"/>
        <v>32.04</v>
      </c>
      <c r="W207" s="771">
        <f t="shared" si="73"/>
        <v>64.08</v>
      </c>
      <c r="X207" s="772">
        <f t="shared" si="74"/>
        <v>128.16</v>
      </c>
      <c r="Y207" s="773"/>
      <c r="AA207" s="772"/>
      <c r="AC207" s="772">
        <f t="shared" si="75"/>
        <v>128.16</v>
      </c>
    </row>
    <row r="208" spans="1:31" s="667" customFormat="1" ht="21.75" hidden="1" customHeight="1" outlineLevel="1">
      <c r="A208" s="763" t="s">
        <v>225</v>
      </c>
      <c r="B208" s="803" t="s">
        <v>226</v>
      </c>
      <c r="C208" s="759" t="s">
        <v>417</v>
      </c>
      <c r="D208" s="556"/>
      <c r="E208" s="760">
        <f>лаз!E144</f>
        <v>3.5</v>
      </c>
      <c r="F208" s="760">
        <f>лаз!F144</f>
        <v>3.5</v>
      </c>
      <c r="G208" s="760">
        <f>лаз!G144</f>
        <v>25.04</v>
      </c>
      <c r="H208" s="761">
        <f t="shared" si="67"/>
        <v>32.04</v>
      </c>
      <c r="I208" s="760">
        <f>лаз!I144</f>
        <v>10.68</v>
      </c>
      <c r="J208" s="760">
        <f>лаз!J144</f>
        <v>10.68</v>
      </c>
      <c r="K208" s="760">
        <f>лаз!K144</f>
        <v>10.68</v>
      </c>
      <c r="L208" s="761">
        <f t="shared" si="68"/>
        <v>32.04</v>
      </c>
      <c r="M208" s="761">
        <f t="shared" si="69"/>
        <v>64.08</v>
      </c>
      <c r="N208" s="760">
        <f>лаз!N144</f>
        <v>10.68</v>
      </c>
      <c r="O208" s="760">
        <f>лаз!O144</f>
        <v>10.68</v>
      </c>
      <c r="P208" s="760">
        <f>лаз!P144</f>
        <v>10.68</v>
      </c>
      <c r="Q208" s="761">
        <f t="shared" si="70"/>
        <v>32.04</v>
      </c>
      <c r="R208" s="761">
        <f t="shared" si="71"/>
        <v>96.12</v>
      </c>
      <c r="S208" s="760">
        <f>лаз!S144</f>
        <v>10.68</v>
      </c>
      <c r="T208" s="760">
        <f>лаз!T144</f>
        <v>10.68</v>
      </c>
      <c r="U208" s="760">
        <f>лаз!U144</f>
        <v>10.68</v>
      </c>
      <c r="V208" s="761">
        <f t="shared" si="72"/>
        <v>32.04</v>
      </c>
      <c r="W208" s="761">
        <f t="shared" si="73"/>
        <v>64.08</v>
      </c>
      <c r="X208" s="762">
        <f t="shared" si="74"/>
        <v>128.16</v>
      </c>
      <c r="Y208" s="600"/>
      <c r="AA208" s="762"/>
      <c r="AC208" s="762">
        <f t="shared" si="75"/>
        <v>128.16</v>
      </c>
    </row>
    <row r="209" spans="1:29" s="667" customFormat="1" ht="21.75" hidden="1" customHeight="1" outlineLevel="1">
      <c r="A209" s="763" t="s">
        <v>227</v>
      </c>
      <c r="B209" s="803" t="s">
        <v>228</v>
      </c>
      <c r="C209" s="759" t="s">
        <v>417</v>
      </c>
      <c r="D209" s="556"/>
      <c r="E209" s="760">
        <f>лаз!E145</f>
        <v>0</v>
      </c>
      <c r="F209" s="760">
        <f>лаз!F145</f>
        <v>0</v>
      </c>
      <c r="G209" s="760">
        <f>лаз!G145</f>
        <v>0</v>
      </c>
      <c r="H209" s="761">
        <f t="shared" si="67"/>
        <v>0</v>
      </c>
      <c r="I209" s="760">
        <f>лаз!I145</f>
        <v>0</v>
      </c>
      <c r="J209" s="760">
        <f>лаз!J145</f>
        <v>0</v>
      </c>
      <c r="K209" s="760">
        <f>лаз!K145</f>
        <v>0</v>
      </c>
      <c r="L209" s="761">
        <f t="shared" si="68"/>
        <v>0</v>
      </c>
      <c r="M209" s="761">
        <f t="shared" si="69"/>
        <v>0</v>
      </c>
      <c r="N209" s="760">
        <f>лаз!N145</f>
        <v>0</v>
      </c>
      <c r="O209" s="760">
        <f>лаз!O145</f>
        <v>0</v>
      </c>
      <c r="P209" s="760">
        <f>лаз!P145</f>
        <v>0</v>
      </c>
      <c r="Q209" s="761">
        <f t="shared" si="70"/>
        <v>0</v>
      </c>
      <c r="R209" s="761">
        <f t="shared" si="71"/>
        <v>0</v>
      </c>
      <c r="S209" s="760">
        <f>лаз!S145</f>
        <v>0</v>
      </c>
      <c r="T209" s="760">
        <f>лаз!T145</f>
        <v>0</v>
      </c>
      <c r="U209" s="760">
        <f>лаз!U145</f>
        <v>0</v>
      </c>
      <c r="V209" s="761">
        <f t="shared" si="72"/>
        <v>0</v>
      </c>
      <c r="W209" s="761">
        <f t="shared" si="73"/>
        <v>0</v>
      </c>
      <c r="X209" s="762">
        <f t="shared" si="74"/>
        <v>0</v>
      </c>
      <c r="Y209" s="600"/>
      <c r="AA209" s="762"/>
      <c r="AC209" s="762">
        <f t="shared" si="75"/>
        <v>0</v>
      </c>
    </row>
    <row r="210" spans="1:29" s="667" customFormat="1" ht="21.75" hidden="1" customHeight="1" outlineLevel="1">
      <c r="A210" s="763" t="s">
        <v>229</v>
      </c>
      <c r="B210" s="803" t="s">
        <v>230</v>
      </c>
      <c r="C210" s="759" t="s">
        <v>417</v>
      </c>
      <c r="D210" s="556"/>
      <c r="E210" s="760">
        <f>лаз!E146</f>
        <v>0</v>
      </c>
      <c r="F210" s="760">
        <f>лаз!F146</f>
        <v>0</v>
      </c>
      <c r="G210" s="760">
        <f>лаз!G146</f>
        <v>0</v>
      </c>
      <c r="H210" s="761">
        <f t="shared" si="67"/>
        <v>0</v>
      </c>
      <c r="I210" s="760">
        <f>лаз!I146</f>
        <v>0</v>
      </c>
      <c r="J210" s="760">
        <f>лаз!J146</f>
        <v>0</v>
      </c>
      <c r="K210" s="760">
        <f>лаз!K146</f>
        <v>0</v>
      </c>
      <c r="L210" s="761">
        <f t="shared" si="68"/>
        <v>0</v>
      </c>
      <c r="M210" s="761">
        <f t="shared" si="69"/>
        <v>0</v>
      </c>
      <c r="N210" s="760">
        <f>лаз!N146</f>
        <v>0</v>
      </c>
      <c r="O210" s="760">
        <f>лаз!O146</f>
        <v>0</v>
      </c>
      <c r="P210" s="760">
        <f>лаз!P146</f>
        <v>0</v>
      </c>
      <c r="Q210" s="761">
        <f t="shared" si="70"/>
        <v>0</v>
      </c>
      <c r="R210" s="761">
        <f t="shared" si="71"/>
        <v>0</v>
      </c>
      <c r="S210" s="760">
        <f>лаз!S146</f>
        <v>0</v>
      </c>
      <c r="T210" s="760">
        <f>лаз!T146</f>
        <v>0</v>
      </c>
      <c r="U210" s="760">
        <f>лаз!U146</f>
        <v>0</v>
      </c>
      <c r="V210" s="761">
        <f t="shared" si="72"/>
        <v>0</v>
      </c>
      <c r="W210" s="761">
        <f t="shared" si="73"/>
        <v>0</v>
      </c>
      <c r="X210" s="762">
        <f t="shared" si="74"/>
        <v>0</v>
      </c>
      <c r="Y210" s="600"/>
      <c r="AA210" s="762"/>
      <c r="AC210" s="762">
        <f t="shared" si="75"/>
        <v>0</v>
      </c>
    </row>
    <row r="211" spans="1:29" s="667" customFormat="1" ht="21.75" hidden="1" customHeight="1" outlineLevel="1">
      <c r="A211" s="763" t="s">
        <v>231</v>
      </c>
      <c r="B211" s="801" t="s">
        <v>232</v>
      </c>
      <c r="C211" s="802" t="s">
        <v>417</v>
      </c>
      <c r="D211" s="730"/>
      <c r="E211" s="770">
        <f>E212+E213</f>
        <v>0</v>
      </c>
      <c r="F211" s="770">
        <f>F212+F213</f>
        <v>0</v>
      </c>
      <c r="G211" s="770">
        <f>G212+G213</f>
        <v>0</v>
      </c>
      <c r="H211" s="771">
        <f t="shared" si="67"/>
        <v>0</v>
      </c>
      <c r="I211" s="770">
        <f>I212+I213</f>
        <v>0</v>
      </c>
      <c r="J211" s="770">
        <f>J212+J213</f>
        <v>0</v>
      </c>
      <c r="K211" s="770">
        <f>K212+K213</f>
        <v>0</v>
      </c>
      <c r="L211" s="771">
        <f t="shared" si="68"/>
        <v>0</v>
      </c>
      <c r="M211" s="771">
        <f t="shared" si="69"/>
        <v>0</v>
      </c>
      <c r="N211" s="770">
        <f>N212+N213</f>
        <v>0</v>
      </c>
      <c r="O211" s="770">
        <f>O212+O213</f>
        <v>0</v>
      </c>
      <c r="P211" s="770">
        <f>P212+P213</f>
        <v>0</v>
      </c>
      <c r="Q211" s="771">
        <f t="shared" si="70"/>
        <v>0</v>
      </c>
      <c r="R211" s="771">
        <f t="shared" si="71"/>
        <v>0</v>
      </c>
      <c r="S211" s="770">
        <f>S212+S213</f>
        <v>0</v>
      </c>
      <c r="T211" s="770">
        <f>T212+T213</f>
        <v>0</v>
      </c>
      <c r="U211" s="770">
        <f>U212+U213</f>
        <v>0</v>
      </c>
      <c r="V211" s="771">
        <f t="shared" si="72"/>
        <v>0</v>
      </c>
      <c r="W211" s="771">
        <f t="shared" si="73"/>
        <v>0</v>
      </c>
      <c r="X211" s="772">
        <f t="shared" si="74"/>
        <v>0</v>
      </c>
      <c r="Y211" s="773"/>
      <c r="AA211" s="772"/>
      <c r="AC211" s="772">
        <f t="shared" si="75"/>
        <v>0</v>
      </c>
    </row>
    <row r="212" spans="1:29" s="667" customFormat="1" ht="21.75" hidden="1" customHeight="1" outlineLevel="1">
      <c r="A212" s="763" t="s">
        <v>233</v>
      </c>
      <c r="B212" s="803" t="s">
        <v>444</v>
      </c>
      <c r="C212" s="759" t="s">
        <v>417</v>
      </c>
      <c r="D212" s="556"/>
      <c r="E212" s="760">
        <f>лаз!E148</f>
        <v>0</v>
      </c>
      <c r="F212" s="760">
        <f>лаз!F148</f>
        <v>0</v>
      </c>
      <c r="G212" s="760">
        <f>лаз!G148</f>
        <v>0</v>
      </c>
      <c r="H212" s="761">
        <f t="shared" si="67"/>
        <v>0</v>
      </c>
      <c r="I212" s="760">
        <f>лаз!I148</f>
        <v>0</v>
      </c>
      <c r="J212" s="760">
        <f>лаз!J148</f>
        <v>0</v>
      </c>
      <c r="K212" s="760">
        <f>лаз!K148</f>
        <v>0</v>
      </c>
      <c r="L212" s="761">
        <f t="shared" si="68"/>
        <v>0</v>
      </c>
      <c r="M212" s="761">
        <f t="shared" si="69"/>
        <v>0</v>
      </c>
      <c r="N212" s="760">
        <f>лаз!N148</f>
        <v>0</v>
      </c>
      <c r="O212" s="760">
        <f>лаз!O148</f>
        <v>0</v>
      </c>
      <c r="P212" s="760">
        <f>лаз!P148</f>
        <v>0</v>
      </c>
      <c r="Q212" s="761">
        <f t="shared" si="70"/>
        <v>0</v>
      </c>
      <c r="R212" s="761">
        <f t="shared" si="71"/>
        <v>0</v>
      </c>
      <c r="S212" s="760">
        <f>лаз!S148</f>
        <v>0</v>
      </c>
      <c r="T212" s="760">
        <f>лаз!T148</f>
        <v>0</v>
      </c>
      <c r="U212" s="760">
        <f>лаз!U148</f>
        <v>0</v>
      </c>
      <c r="V212" s="761">
        <f t="shared" si="72"/>
        <v>0</v>
      </c>
      <c r="W212" s="761">
        <f t="shared" si="73"/>
        <v>0</v>
      </c>
      <c r="X212" s="762">
        <f t="shared" si="74"/>
        <v>0</v>
      </c>
      <c r="Y212" s="600"/>
      <c r="AA212" s="762"/>
      <c r="AC212" s="762">
        <f t="shared" si="75"/>
        <v>0</v>
      </c>
    </row>
    <row r="213" spans="1:29" s="667" customFormat="1" ht="21.75" hidden="1" customHeight="1" outlineLevel="1">
      <c r="A213" s="763" t="s">
        <v>234</v>
      </c>
      <c r="B213" s="803" t="s">
        <v>235</v>
      </c>
      <c r="C213" s="759" t="s">
        <v>417</v>
      </c>
      <c r="D213" s="556"/>
      <c r="E213" s="760">
        <f>лаз!E149</f>
        <v>0</v>
      </c>
      <c r="F213" s="760">
        <f>лаз!F149</f>
        <v>0</v>
      </c>
      <c r="G213" s="760">
        <f>лаз!G149</f>
        <v>0</v>
      </c>
      <c r="H213" s="761">
        <f t="shared" si="67"/>
        <v>0</v>
      </c>
      <c r="I213" s="760">
        <f>лаз!I149</f>
        <v>0</v>
      </c>
      <c r="J213" s="760">
        <f>лаз!J149</f>
        <v>0</v>
      </c>
      <c r="K213" s="760">
        <f>лаз!K149</f>
        <v>0</v>
      </c>
      <c r="L213" s="761">
        <f t="shared" si="68"/>
        <v>0</v>
      </c>
      <c r="M213" s="761">
        <f t="shared" si="69"/>
        <v>0</v>
      </c>
      <c r="N213" s="760">
        <f>лаз!N149</f>
        <v>0</v>
      </c>
      <c r="O213" s="760">
        <f>лаз!O149</f>
        <v>0</v>
      </c>
      <c r="P213" s="760">
        <f>лаз!P149</f>
        <v>0</v>
      </c>
      <c r="Q213" s="761">
        <f t="shared" si="70"/>
        <v>0</v>
      </c>
      <c r="R213" s="761">
        <f t="shared" si="71"/>
        <v>0</v>
      </c>
      <c r="S213" s="760">
        <f>лаз!S149</f>
        <v>0</v>
      </c>
      <c r="T213" s="760">
        <f>лаз!T149</f>
        <v>0</v>
      </c>
      <c r="U213" s="760">
        <f>лаз!U149</f>
        <v>0</v>
      </c>
      <c r="V213" s="761">
        <f t="shared" si="72"/>
        <v>0</v>
      </c>
      <c r="W213" s="761">
        <f t="shared" si="73"/>
        <v>0</v>
      </c>
      <c r="X213" s="762">
        <f t="shared" si="74"/>
        <v>0</v>
      </c>
      <c r="Y213" s="600"/>
      <c r="AA213" s="762"/>
      <c r="AC213" s="762">
        <f t="shared" si="75"/>
        <v>0</v>
      </c>
    </row>
    <row r="214" spans="1:29" s="667" customFormat="1" ht="21.75" hidden="1" customHeight="1" outlineLevel="1">
      <c r="A214" s="763" t="s">
        <v>236</v>
      </c>
      <c r="B214" s="800" t="s">
        <v>237</v>
      </c>
      <c r="C214" s="759" t="s">
        <v>417</v>
      </c>
      <c r="D214" s="556"/>
      <c r="E214" s="760">
        <f>лаз!E150</f>
        <v>0</v>
      </c>
      <c r="F214" s="760">
        <f>лаз!F150</f>
        <v>0</v>
      </c>
      <c r="G214" s="760">
        <f>лаз!G150</f>
        <v>0</v>
      </c>
      <c r="H214" s="761">
        <f t="shared" si="67"/>
        <v>0</v>
      </c>
      <c r="I214" s="760">
        <f>лаз!I150</f>
        <v>0</v>
      </c>
      <c r="J214" s="760">
        <f>лаз!J150</f>
        <v>0</v>
      </c>
      <c r="K214" s="760">
        <f>лаз!K150</f>
        <v>0</v>
      </c>
      <c r="L214" s="761">
        <f t="shared" si="68"/>
        <v>0</v>
      </c>
      <c r="M214" s="761">
        <f t="shared" si="69"/>
        <v>0</v>
      </c>
      <c r="N214" s="760">
        <f>лаз!N150</f>
        <v>0</v>
      </c>
      <c r="O214" s="760">
        <f>лаз!O150</f>
        <v>0</v>
      </c>
      <c r="P214" s="760">
        <f>лаз!P150</f>
        <v>0</v>
      </c>
      <c r="Q214" s="761">
        <f t="shared" si="70"/>
        <v>0</v>
      </c>
      <c r="R214" s="761">
        <f t="shared" si="71"/>
        <v>0</v>
      </c>
      <c r="S214" s="760">
        <f>лаз!S150</f>
        <v>0</v>
      </c>
      <c r="T214" s="760">
        <f>лаз!T150</f>
        <v>0</v>
      </c>
      <c r="U214" s="760">
        <f>лаз!U150</f>
        <v>0</v>
      </c>
      <c r="V214" s="761">
        <f t="shared" si="72"/>
        <v>0</v>
      </c>
      <c r="W214" s="761">
        <f t="shared" si="73"/>
        <v>0</v>
      </c>
      <c r="X214" s="762">
        <f t="shared" si="74"/>
        <v>0</v>
      </c>
      <c r="Y214" s="600"/>
      <c r="AA214" s="762"/>
      <c r="AC214" s="762">
        <f t="shared" si="75"/>
        <v>0</v>
      </c>
    </row>
    <row r="215" spans="1:29" s="667" customFormat="1" ht="21.75" hidden="1" customHeight="1" outlineLevel="1">
      <c r="A215" s="763" t="s">
        <v>238</v>
      </c>
      <c r="B215" s="800" t="s">
        <v>239</v>
      </c>
      <c r="C215" s="759" t="s">
        <v>417</v>
      </c>
      <c r="D215" s="556"/>
      <c r="E215" s="760">
        <f>лаз!E151</f>
        <v>0</v>
      </c>
      <c r="F215" s="760">
        <f>лаз!F151</f>
        <v>0</v>
      </c>
      <c r="G215" s="760">
        <f>лаз!G151</f>
        <v>0</v>
      </c>
      <c r="H215" s="761">
        <f t="shared" si="67"/>
        <v>0</v>
      </c>
      <c r="I215" s="760">
        <f>лаз!I151</f>
        <v>0</v>
      </c>
      <c r="J215" s="760">
        <f>лаз!J151</f>
        <v>0</v>
      </c>
      <c r="K215" s="760">
        <f>лаз!K151</f>
        <v>0</v>
      </c>
      <c r="L215" s="761">
        <f t="shared" si="68"/>
        <v>0</v>
      </c>
      <c r="M215" s="761">
        <f t="shared" si="69"/>
        <v>0</v>
      </c>
      <c r="N215" s="760">
        <f>лаз!N151</f>
        <v>0</v>
      </c>
      <c r="O215" s="760">
        <f>лаз!O151</f>
        <v>0</v>
      </c>
      <c r="P215" s="760">
        <f>лаз!P151</f>
        <v>0</v>
      </c>
      <c r="Q215" s="761">
        <f t="shared" si="70"/>
        <v>0</v>
      </c>
      <c r="R215" s="761">
        <f t="shared" si="71"/>
        <v>0</v>
      </c>
      <c r="S215" s="760">
        <f>лаз!S151</f>
        <v>0</v>
      </c>
      <c r="T215" s="760">
        <f>лаз!T151</f>
        <v>0</v>
      </c>
      <c r="U215" s="760">
        <f>лаз!U151</f>
        <v>0</v>
      </c>
      <c r="V215" s="761">
        <f t="shared" si="72"/>
        <v>0</v>
      </c>
      <c r="W215" s="761">
        <f t="shared" si="73"/>
        <v>0</v>
      </c>
      <c r="X215" s="762">
        <f t="shared" si="74"/>
        <v>0</v>
      </c>
      <c r="Y215" s="600"/>
      <c r="AA215" s="762"/>
      <c r="AC215" s="762">
        <f t="shared" si="75"/>
        <v>0</v>
      </c>
    </row>
    <row r="216" spans="1:29" s="667" customFormat="1" ht="21.75" hidden="1" customHeight="1" outlineLevel="1">
      <c r="A216" s="763" t="s">
        <v>240</v>
      </c>
      <c r="B216" s="801" t="s">
        <v>445</v>
      </c>
      <c r="C216" s="802" t="s">
        <v>417</v>
      </c>
      <c r="D216" s="730"/>
      <c r="E216" s="770">
        <f>E217+E218+E219</f>
        <v>0</v>
      </c>
      <c r="F216" s="770">
        <f>F217+F218+F219</f>
        <v>0</v>
      </c>
      <c r="G216" s="770">
        <f>G217+G218+G219</f>
        <v>0</v>
      </c>
      <c r="H216" s="771">
        <f t="shared" si="67"/>
        <v>0</v>
      </c>
      <c r="I216" s="770">
        <f>I217+I218+I219</f>
        <v>0</v>
      </c>
      <c r="J216" s="770">
        <f>J217+J218+J219</f>
        <v>0</v>
      </c>
      <c r="K216" s="770">
        <f>K217+K218+K219</f>
        <v>0</v>
      </c>
      <c r="L216" s="771">
        <f t="shared" si="68"/>
        <v>0</v>
      </c>
      <c r="M216" s="771">
        <f t="shared" si="69"/>
        <v>0</v>
      </c>
      <c r="N216" s="770">
        <f>N217+N218+N219</f>
        <v>0</v>
      </c>
      <c r="O216" s="770">
        <f>O217+O218+O219</f>
        <v>0</v>
      </c>
      <c r="P216" s="770">
        <f>P217+P218+P219</f>
        <v>0</v>
      </c>
      <c r="Q216" s="771">
        <f t="shared" si="70"/>
        <v>0</v>
      </c>
      <c r="R216" s="771">
        <f t="shared" si="71"/>
        <v>0</v>
      </c>
      <c r="S216" s="770">
        <f>S217+S218+S219</f>
        <v>0</v>
      </c>
      <c r="T216" s="770">
        <f>T217+T218+T219</f>
        <v>0</v>
      </c>
      <c r="U216" s="770">
        <f>U217+U218+U219</f>
        <v>0</v>
      </c>
      <c r="V216" s="771">
        <f t="shared" si="72"/>
        <v>0</v>
      </c>
      <c r="W216" s="771">
        <f t="shared" si="73"/>
        <v>0</v>
      </c>
      <c r="X216" s="772">
        <f t="shared" si="74"/>
        <v>0</v>
      </c>
      <c r="Y216" s="773"/>
      <c r="AA216" s="772"/>
      <c r="AC216" s="772">
        <f t="shared" si="75"/>
        <v>0</v>
      </c>
    </row>
    <row r="217" spans="1:29" s="667" customFormat="1" ht="21.75" hidden="1" customHeight="1" outlineLevel="1">
      <c r="A217" s="763" t="s">
        <v>242</v>
      </c>
      <c r="B217" s="803" t="s">
        <v>243</v>
      </c>
      <c r="C217" s="759" t="s">
        <v>417</v>
      </c>
      <c r="D217" s="556"/>
      <c r="E217" s="760">
        <f>лаз!E153</f>
        <v>0</v>
      </c>
      <c r="F217" s="760">
        <f>лаз!F153</f>
        <v>0</v>
      </c>
      <c r="G217" s="760">
        <f>лаз!G153</f>
        <v>0</v>
      </c>
      <c r="H217" s="761">
        <f t="shared" si="67"/>
        <v>0</v>
      </c>
      <c r="I217" s="760">
        <f>лаз!I153</f>
        <v>0</v>
      </c>
      <c r="J217" s="760">
        <f>лаз!J153</f>
        <v>0</v>
      </c>
      <c r="K217" s="760">
        <f>лаз!K153</f>
        <v>0</v>
      </c>
      <c r="L217" s="761">
        <f t="shared" si="68"/>
        <v>0</v>
      </c>
      <c r="M217" s="761">
        <f t="shared" si="69"/>
        <v>0</v>
      </c>
      <c r="N217" s="760">
        <f>лаз!N153</f>
        <v>0</v>
      </c>
      <c r="O217" s="760">
        <f>лаз!O153</f>
        <v>0</v>
      </c>
      <c r="P217" s="760">
        <f>лаз!P153</f>
        <v>0</v>
      </c>
      <c r="Q217" s="761">
        <f t="shared" si="70"/>
        <v>0</v>
      </c>
      <c r="R217" s="761">
        <f t="shared" si="71"/>
        <v>0</v>
      </c>
      <c r="S217" s="760">
        <f>лаз!S153</f>
        <v>0</v>
      </c>
      <c r="T217" s="760">
        <f>лаз!T153</f>
        <v>0</v>
      </c>
      <c r="U217" s="760">
        <f>лаз!U153</f>
        <v>0</v>
      </c>
      <c r="V217" s="761">
        <f t="shared" si="72"/>
        <v>0</v>
      </c>
      <c r="W217" s="761">
        <f t="shared" si="73"/>
        <v>0</v>
      </c>
      <c r="X217" s="762">
        <f t="shared" si="74"/>
        <v>0</v>
      </c>
      <c r="Y217" s="600"/>
      <c r="AA217" s="762"/>
      <c r="AC217" s="762">
        <f t="shared" si="75"/>
        <v>0</v>
      </c>
    </row>
    <row r="218" spans="1:29" s="667" customFormat="1" ht="21.75" hidden="1" customHeight="1" outlineLevel="1">
      <c r="A218" s="763" t="s">
        <v>244</v>
      </c>
      <c r="B218" s="803" t="s">
        <v>245</v>
      </c>
      <c r="C218" s="759" t="s">
        <v>417</v>
      </c>
      <c r="D218" s="556"/>
      <c r="E218" s="760">
        <f>лаз!E154</f>
        <v>0</v>
      </c>
      <c r="F218" s="760">
        <f>лаз!F154</f>
        <v>0</v>
      </c>
      <c r="G218" s="760">
        <f>лаз!G154</f>
        <v>0</v>
      </c>
      <c r="H218" s="761">
        <f t="shared" si="67"/>
        <v>0</v>
      </c>
      <c r="I218" s="760">
        <f>лаз!I154</f>
        <v>0</v>
      </c>
      <c r="J218" s="760">
        <f>лаз!J154</f>
        <v>0</v>
      </c>
      <c r="K218" s="760">
        <f>лаз!K154</f>
        <v>0</v>
      </c>
      <c r="L218" s="761">
        <f t="shared" si="68"/>
        <v>0</v>
      </c>
      <c r="M218" s="761">
        <f t="shared" si="69"/>
        <v>0</v>
      </c>
      <c r="N218" s="760">
        <f>лаз!N154</f>
        <v>0</v>
      </c>
      <c r="O218" s="760">
        <f>лаз!O154</f>
        <v>0</v>
      </c>
      <c r="P218" s="760">
        <f>лаз!P154</f>
        <v>0</v>
      </c>
      <c r="Q218" s="761">
        <f t="shared" si="70"/>
        <v>0</v>
      </c>
      <c r="R218" s="761">
        <f t="shared" si="71"/>
        <v>0</v>
      </c>
      <c r="S218" s="760">
        <f>лаз!S154</f>
        <v>0</v>
      </c>
      <c r="T218" s="760">
        <f>лаз!T154</f>
        <v>0</v>
      </c>
      <c r="U218" s="760">
        <f>лаз!U154</f>
        <v>0</v>
      </c>
      <c r="V218" s="761">
        <f t="shared" si="72"/>
        <v>0</v>
      </c>
      <c r="W218" s="761">
        <f t="shared" si="73"/>
        <v>0</v>
      </c>
      <c r="X218" s="762">
        <f t="shared" si="74"/>
        <v>0</v>
      </c>
      <c r="Y218" s="600"/>
      <c r="AA218" s="762"/>
      <c r="AC218" s="762">
        <f t="shared" si="75"/>
        <v>0</v>
      </c>
    </row>
    <row r="219" spans="1:29" s="667" customFormat="1" ht="21.75" hidden="1" customHeight="1" outlineLevel="1">
      <c r="A219" s="763" t="s">
        <v>246</v>
      </c>
      <c r="B219" s="803" t="s">
        <v>247</v>
      </c>
      <c r="C219" s="759" t="s">
        <v>417</v>
      </c>
      <c r="D219" s="556"/>
      <c r="E219" s="760">
        <f>лаз!E155</f>
        <v>0</v>
      </c>
      <c r="F219" s="760">
        <f>лаз!F155</f>
        <v>0</v>
      </c>
      <c r="G219" s="760">
        <f>лаз!G155</f>
        <v>0</v>
      </c>
      <c r="H219" s="761">
        <f t="shared" si="67"/>
        <v>0</v>
      </c>
      <c r="I219" s="760">
        <f>лаз!I155</f>
        <v>0</v>
      </c>
      <c r="J219" s="760">
        <f>лаз!J155</f>
        <v>0</v>
      </c>
      <c r="K219" s="760">
        <f>лаз!K155</f>
        <v>0</v>
      </c>
      <c r="L219" s="761">
        <f t="shared" si="68"/>
        <v>0</v>
      </c>
      <c r="M219" s="761">
        <f t="shared" si="69"/>
        <v>0</v>
      </c>
      <c r="N219" s="760">
        <f>лаз!N155</f>
        <v>0</v>
      </c>
      <c r="O219" s="760">
        <f>лаз!O155</f>
        <v>0</v>
      </c>
      <c r="P219" s="760">
        <f>лаз!P155</f>
        <v>0</v>
      </c>
      <c r="Q219" s="761">
        <f t="shared" si="70"/>
        <v>0</v>
      </c>
      <c r="R219" s="761">
        <f t="shared" si="71"/>
        <v>0</v>
      </c>
      <c r="S219" s="760">
        <f>лаз!S155</f>
        <v>0</v>
      </c>
      <c r="T219" s="760">
        <f>лаз!T155</f>
        <v>0</v>
      </c>
      <c r="U219" s="760">
        <f>лаз!U155</f>
        <v>0</v>
      </c>
      <c r="V219" s="761">
        <f t="shared" si="72"/>
        <v>0</v>
      </c>
      <c r="W219" s="761">
        <f t="shared" si="73"/>
        <v>0</v>
      </c>
      <c r="X219" s="762">
        <f t="shared" si="74"/>
        <v>0</v>
      </c>
      <c r="Y219" s="600"/>
      <c r="AA219" s="762"/>
      <c r="AC219" s="762">
        <f t="shared" si="75"/>
        <v>0</v>
      </c>
    </row>
    <row r="220" spans="1:29" s="667" customFormat="1" ht="21.75" hidden="1" customHeight="1" outlineLevel="1">
      <c r="A220" s="763" t="s">
        <v>248</v>
      </c>
      <c r="B220" s="800" t="s">
        <v>249</v>
      </c>
      <c r="C220" s="759" t="s">
        <v>417</v>
      </c>
      <c r="D220" s="556"/>
      <c r="E220" s="760">
        <f>лаз!E156</f>
        <v>0</v>
      </c>
      <c r="F220" s="760">
        <f>лаз!F156</f>
        <v>0</v>
      </c>
      <c r="G220" s="760">
        <f>лаз!G156</f>
        <v>0</v>
      </c>
      <c r="H220" s="761">
        <f t="shared" si="67"/>
        <v>0</v>
      </c>
      <c r="I220" s="760">
        <f>лаз!I156</f>
        <v>0</v>
      </c>
      <c r="J220" s="760">
        <f>лаз!J156</f>
        <v>0</v>
      </c>
      <c r="K220" s="760">
        <f>лаз!K156</f>
        <v>0</v>
      </c>
      <c r="L220" s="761">
        <f t="shared" si="68"/>
        <v>0</v>
      </c>
      <c r="M220" s="761">
        <f t="shared" si="69"/>
        <v>0</v>
      </c>
      <c r="N220" s="760">
        <f>лаз!N156</f>
        <v>0</v>
      </c>
      <c r="O220" s="760">
        <f>лаз!O156</f>
        <v>0</v>
      </c>
      <c r="P220" s="760">
        <f>лаз!P156</f>
        <v>0</v>
      </c>
      <c r="Q220" s="761">
        <f t="shared" si="70"/>
        <v>0</v>
      </c>
      <c r="R220" s="761">
        <f t="shared" si="71"/>
        <v>0</v>
      </c>
      <c r="S220" s="760">
        <f>лаз!S156</f>
        <v>0</v>
      </c>
      <c r="T220" s="760">
        <f>лаз!T156</f>
        <v>0</v>
      </c>
      <c r="U220" s="760">
        <f>лаз!U156</f>
        <v>0</v>
      </c>
      <c r="V220" s="761">
        <f t="shared" si="72"/>
        <v>0</v>
      </c>
      <c r="W220" s="761">
        <f t="shared" si="73"/>
        <v>0</v>
      </c>
      <c r="X220" s="762">
        <f t="shared" si="74"/>
        <v>0</v>
      </c>
      <c r="Y220" s="600"/>
      <c r="AA220" s="762"/>
      <c r="AC220" s="762">
        <f t="shared" si="75"/>
        <v>0</v>
      </c>
    </row>
    <row r="221" spans="1:29" s="667" customFormat="1" ht="21.75" hidden="1" customHeight="1" outlineLevel="1">
      <c r="A221" s="763" t="s">
        <v>250</v>
      </c>
      <c r="B221" s="801" t="s">
        <v>251</v>
      </c>
      <c r="C221" s="802" t="s">
        <v>417</v>
      </c>
      <c r="D221" s="730"/>
      <c r="E221" s="770">
        <f>SUM(E222:E228)</f>
        <v>0</v>
      </c>
      <c r="F221" s="770">
        <f>SUM(F222:F228)</f>
        <v>0</v>
      </c>
      <c r="G221" s="770">
        <f>SUM(G222:G228)</f>
        <v>0</v>
      </c>
      <c r="H221" s="771">
        <f t="shared" si="67"/>
        <v>0</v>
      </c>
      <c r="I221" s="770">
        <f>SUM(I222:I228)</f>
        <v>0</v>
      </c>
      <c r="J221" s="770">
        <f>SUM(J222:J228)</f>
        <v>0</v>
      </c>
      <c r="K221" s="770">
        <f>SUM(K222:K228)</f>
        <v>0</v>
      </c>
      <c r="L221" s="771">
        <f t="shared" si="68"/>
        <v>0</v>
      </c>
      <c r="M221" s="771">
        <f t="shared" si="69"/>
        <v>0</v>
      </c>
      <c r="N221" s="770">
        <f>SUM(N222:N228)</f>
        <v>0</v>
      </c>
      <c r="O221" s="770">
        <f>SUM(O222:O228)</f>
        <v>0</v>
      </c>
      <c r="P221" s="770">
        <f>SUM(P222:P228)</f>
        <v>0</v>
      </c>
      <c r="Q221" s="771">
        <f t="shared" si="70"/>
        <v>0</v>
      </c>
      <c r="R221" s="771">
        <f t="shared" si="71"/>
        <v>0</v>
      </c>
      <c r="S221" s="770">
        <f>SUM(S222:S228)</f>
        <v>0</v>
      </c>
      <c r="T221" s="770">
        <f>SUM(T222:T228)</f>
        <v>0</v>
      </c>
      <c r="U221" s="770">
        <f>SUM(U222:U228)</f>
        <v>0</v>
      </c>
      <c r="V221" s="771">
        <f t="shared" si="72"/>
        <v>0</v>
      </c>
      <c r="W221" s="771">
        <f t="shared" si="73"/>
        <v>0</v>
      </c>
      <c r="X221" s="772">
        <f t="shared" si="74"/>
        <v>0</v>
      </c>
      <c r="Y221" s="773"/>
      <c r="AA221" s="772"/>
      <c r="AC221" s="772">
        <f t="shared" si="75"/>
        <v>0</v>
      </c>
    </row>
    <row r="222" spans="1:29" s="667" customFormat="1" ht="21.75" hidden="1" customHeight="1" outlineLevel="1">
      <c r="A222" s="763" t="s">
        <v>252</v>
      </c>
      <c r="B222" s="803" t="s">
        <v>253</v>
      </c>
      <c r="C222" s="759" t="s">
        <v>417</v>
      </c>
      <c r="D222" s="556"/>
      <c r="E222" s="760">
        <f>лаз!E158</f>
        <v>0</v>
      </c>
      <c r="F222" s="760">
        <f>лаз!F158</f>
        <v>0</v>
      </c>
      <c r="G222" s="760">
        <f>лаз!G158</f>
        <v>0</v>
      </c>
      <c r="H222" s="761">
        <f t="shared" si="67"/>
        <v>0</v>
      </c>
      <c r="I222" s="760">
        <f>лаз!I158</f>
        <v>0</v>
      </c>
      <c r="J222" s="760">
        <f>лаз!J158</f>
        <v>0</v>
      </c>
      <c r="K222" s="760">
        <f>лаз!K158</f>
        <v>0</v>
      </c>
      <c r="L222" s="761">
        <f t="shared" si="68"/>
        <v>0</v>
      </c>
      <c r="M222" s="761">
        <f t="shared" si="69"/>
        <v>0</v>
      </c>
      <c r="N222" s="760">
        <f>лаз!N158</f>
        <v>0</v>
      </c>
      <c r="O222" s="760">
        <f>лаз!O158</f>
        <v>0</v>
      </c>
      <c r="P222" s="760">
        <f>лаз!P158</f>
        <v>0</v>
      </c>
      <c r="Q222" s="761">
        <f t="shared" si="70"/>
        <v>0</v>
      </c>
      <c r="R222" s="761">
        <f t="shared" si="71"/>
        <v>0</v>
      </c>
      <c r="S222" s="760">
        <f>лаз!S158</f>
        <v>0</v>
      </c>
      <c r="T222" s="760">
        <f>лаз!T158</f>
        <v>0</v>
      </c>
      <c r="U222" s="760">
        <f>лаз!U158</f>
        <v>0</v>
      </c>
      <c r="V222" s="761">
        <f t="shared" si="72"/>
        <v>0</v>
      </c>
      <c r="W222" s="761">
        <f t="shared" si="73"/>
        <v>0</v>
      </c>
      <c r="X222" s="762">
        <f t="shared" si="74"/>
        <v>0</v>
      </c>
      <c r="Y222" s="600"/>
      <c r="AA222" s="762"/>
      <c r="AC222" s="762">
        <f t="shared" si="75"/>
        <v>0</v>
      </c>
    </row>
    <row r="223" spans="1:29" s="667" customFormat="1" ht="21.75" hidden="1" customHeight="1" outlineLevel="1">
      <c r="A223" s="763" t="s">
        <v>254</v>
      </c>
      <c r="B223" s="803" t="s">
        <v>255</v>
      </c>
      <c r="C223" s="759"/>
      <c r="D223" s="556"/>
      <c r="E223" s="760">
        <f>лаз!E159</f>
        <v>0</v>
      </c>
      <c r="F223" s="760">
        <f>лаз!F159</f>
        <v>0</v>
      </c>
      <c r="G223" s="760">
        <f>лаз!G159</f>
        <v>0</v>
      </c>
      <c r="H223" s="761">
        <f t="shared" si="67"/>
        <v>0</v>
      </c>
      <c r="I223" s="760">
        <f>лаз!I159</f>
        <v>0</v>
      </c>
      <c r="J223" s="760">
        <f>лаз!J159</f>
        <v>0</v>
      </c>
      <c r="K223" s="760">
        <f>лаз!K159</f>
        <v>0</v>
      </c>
      <c r="L223" s="761">
        <f t="shared" si="68"/>
        <v>0</v>
      </c>
      <c r="M223" s="761">
        <f t="shared" si="69"/>
        <v>0</v>
      </c>
      <c r="N223" s="760">
        <f>лаз!N159</f>
        <v>0</v>
      </c>
      <c r="O223" s="760">
        <f>лаз!O159</f>
        <v>0</v>
      </c>
      <c r="P223" s="760">
        <f>лаз!P159</f>
        <v>0</v>
      </c>
      <c r="Q223" s="761">
        <f t="shared" si="70"/>
        <v>0</v>
      </c>
      <c r="R223" s="761">
        <f t="shared" si="71"/>
        <v>0</v>
      </c>
      <c r="S223" s="760">
        <f>лаз!S159</f>
        <v>0</v>
      </c>
      <c r="T223" s="760">
        <f>лаз!T159</f>
        <v>0</v>
      </c>
      <c r="U223" s="760">
        <f>лаз!U159</f>
        <v>0</v>
      </c>
      <c r="V223" s="761">
        <f t="shared" si="72"/>
        <v>0</v>
      </c>
      <c r="W223" s="761">
        <f t="shared" si="73"/>
        <v>0</v>
      </c>
      <c r="X223" s="762">
        <f t="shared" si="74"/>
        <v>0</v>
      </c>
      <c r="Y223" s="600"/>
      <c r="AA223" s="762"/>
      <c r="AC223" s="762">
        <f t="shared" si="75"/>
        <v>0</v>
      </c>
    </row>
    <row r="224" spans="1:29" s="667" customFormat="1" ht="21.75" hidden="1" customHeight="1" outlineLevel="1">
      <c r="A224" s="763" t="s">
        <v>256</v>
      </c>
      <c r="B224" s="804" t="s">
        <v>257</v>
      </c>
      <c r="C224" s="759" t="s">
        <v>417</v>
      </c>
      <c r="D224" s="556"/>
      <c r="E224" s="760">
        <f>лаз!E160</f>
        <v>0</v>
      </c>
      <c r="F224" s="760">
        <f>лаз!F160</f>
        <v>0</v>
      </c>
      <c r="G224" s="760">
        <f>лаз!G160</f>
        <v>0</v>
      </c>
      <c r="H224" s="761">
        <f t="shared" ref="H224:H241" si="76">E224+F224+G224</f>
        <v>0</v>
      </c>
      <c r="I224" s="760">
        <f>лаз!I160</f>
        <v>0</v>
      </c>
      <c r="J224" s="760">
        <f>лаз!J160</f>
        <v>0</v>
      </c>
      <c r="K224" s="760">
        <f>лаз!K160</f>
        <v>0</v>
      </c>
      <c r="L224" s="761">
        <f t="shared" ref="L224:L241" si="77">I224+J224+K224</f>
        <v>0</v>
      </c>
      <c r="M224" s="761">
        <f t="shared" ref="M224:M241" si="78">L224+H224</f>
        <v>0</v>
      </c>
      <c r="N224" s="760">
        <f>лаз!N160</f>
        <v>0</v>
      </c>
      <c r="O224" s="760">
        <f>лаз!O160</f>
        <v>0</v>
      </c>
      <c r="P224" s="760">
        <f>лаз!P160</f>
        <v>0</v>
      </c>
      <c r="Q224" s="761">
        <f t="shared" ref="Q224:Q241" si="79">N224+O224+P224</f>
        <v>0</v>
      </c>
      <c r="R224" s="761">
        <f t="shared" ref="R224:R241" si="80">M224+Q224</f>
        <v>0</v>
      </c>
      <c r="S224" s="760">
        <f>лаз!S160</f>
        <v>0</v>
      </c>
      <c r="T224" s="760">
        <f>лаз!T160</f>
        <v>0</v>
      </c>
      <c r="U224" s="760">
        <f>лаз!U160</f>
        <v>0</v>
      </c>
      <c r="V224" s="761">
        <f t="shared" ref="V224:V241" si="81">S224+T224+U224</f>
        <v>0</v>
      </c>
      <c r="W224" s="761">
        <f t="shared" ref="W224:W241" si="82">Q224+V224</f>
        <v>0</v>
      </c>
      <c r="X224" s="762">
        <f t="shared" ref="X224:X241" si="83">R224+V224</f>
        <v>0</v>
      </c>
      <c r="Y224" s="600"/>
      <c r="AA224" s="762"/>
      <c r="AC224" s="762">
        <f t="shared" ref="AC224:AC287" si="84">X224-AA224</f>
        <v>0</v>
      </c>
    </row>
    <row r="225" spans="1:29" s="667" customFormat="1" ht="21.95" hidden="1" customHeight="1" outlineLevel="1">
      <c r="A225" s="763" t="s">
        <v>258</v>
      </c>
      <c r="B225" s="805" t="s">
        <v>446</v>
      </c>
      <c r="C225" s="759" t="s">
        <v>417</v>
      </c>
      <c r="D225" s="556"/>
      <c r="E225" s="760">
        <f>лаз!E161</f>
        <v>0</v>
      </c>
      <c r="F225" s="760">
        <f>лаз!F161</f>
        <v>0</v>
      </c>
      <c r="G225" s="760">
        <f>лаз!G161</f>
        <v>0</v>
      </c>
      <c r="H225" s="761">
        <f t="shared" si="76"/>
        <v>0</v>
      </c>
      <c r="I225" s="760">
        <f>лаз!I161</f>
        <v>0</v>
      </c>
      <c r="J225" s="760">
        <f>лаз!J161</f>
        <v>0</v>
      </c>
      <c r="K225" s="760">
        <f>лаз!K161</f>
        <v>0</v>
      </c>
      <c r="L225" s="761">
        <f t="shared" si="77"/>
        <v>0</v>
      </c>
      <c r="M225" s="761">
        <f t="shared" si="78"/>
        <v>0</v>
      </c>
      <c r="N225" s="760">
        <f>лаз!N161</f>
        <v>0</v>
      </c>
      <c r="O225" s="760">
        <f>лаз!O161</f>
        <v>0</v>
      </c>
      <c r="P225" s="760">
        <f>лаз!P161</f>
        <v>0</v>
      </c>
      <c r="Q225" s="761">
        <f t="shared" si="79"/>
        <v>0</v>
      </c>
      <c r="R225" s="761">
        <f t="shared" si="80"/>
        <v>0</v>
      </c>
      <c r="S225" s="760">
        <f>лаз!S161</f>
        <v>0</v>
      </c>
      <c r="T225" s="760">
        <f>лаз!T161</f>
        <v>0</v>
      </c>
      <c r="U225" s="760">
        <f>лаз!U161</f>
        <v>0</v>
      </c>
      <c r="V225" s="761">
        <f t="shared" si="81"/>
        <v>0</v>
      </c>
      <c r="W225" s="761">
        <f t="shared" si="82"/>
        <v>0</v>
      </c>
      <c r="X225" s="762">
        <f t="shared" si="83"/>
        <v>0</v>
      </c>
      <c r="Y225" s="600"/>
      <c r="AA225" s="762"/>
      <c r="AC225" s="762">
        <f t="shared" si="84"/>
        <v>0</v>
      </c>
    </row>
    <row r="226" spans="1:29" s="667" customFormat="1" ht="21.95" hidden="1" customHeight="1" outlineLevel="1">
      <c r="A226" s="763" t="s">
        <v>260</v>
      </c>
      <c r="B226" s="805" t="s">
        <v>261</v>
      </c>
      <c r="C226" s="759" t="s">
        <v>417</v>
      </c>
      <c r="D226" s="556"/>
      <c r="E226" s="760">
        <f>лаз!E162</f>
        <v>0</v>
      </c>
      <c r="F226" s="760">
        <f>лаз!F162</f>
        <v>0</v>
      </c>
      <c r="G226" s="760">
        <f>лаз!G162</f>
        <v>0</v>
      </c>
      <c r="H226" s="761">
        <f t="shared" si="76"/>
        <v>0</v>
      </c>
      <c r="I226" s="760">
        <f>лаз!I162</f>
        <v>0</v>
      </c>
      <c r="J226" s="760">
        <f>лаз!J162</f>
        <v>0</v>
      </c>
      <c r="K226" s="760">
        <f>лаз!K162</f>
        <v>0</v>
      </c>
      <c r="L226" s="761">
        <f t="shared" si="77"/>
        <v>0</v>
      </c>
      <c r="M226" s="761">
        <f t="shared" si="78"/>
        <v>0</v>
      </c>
      <c r="N226" s="760">
        <f>лаз!N162</f>
        <v>0</v>
      </c>
      <c r="O226" s="760">
        <f>лаз!O162</f>
        <v>0</v>
      </c>
      <c r="P226" s="760">
        <f>лаз!P162</f>
        <v>0</v>
      </c>
      <c r="Q226" s="761">
        <f t="shared" si="79"/>
        <v>0</v>
      </c>
      <c r="R226" s="761">
        <f t="shared" si="80"/>
        <v>0</v>
      </c>
      <c r="S226" s="760">
        <f>лаз!S162</f>
        <v>0</v>
      </c>
      <c r="T226" s="760">
        <f>лаз!T162</f>
        <v>0</v>
      </c>
      <c r="U226" s="760">
        <f>лаз!U162</f>
        <v>0</v>
      </c>
      <c r="V226" s="761">
        <f t="shared" si="81"/>
        <v>0</v>
      </c>
      <c r="W226" s="761">
        <f t="shared" si="82"/>
        <v>0</v>
      </c>
      <c r="X226" s="762">
        <f t="shared" si="83"/>
        <v>0</v>
      </c>
      <c r="Y226" s="600"/>
      <c r="AA226" s="762"/>
      <c r="AC226" s="762">
        <f t="shared" si="84"/>
        <v>0</v>
      </c>
    </row>
    <row r="227" spans="1:29" s="667" customFormat="1" ht="21.95" hidden="1" customHeight="1" outlineLevel="1">
      <c r="A227" s="763" t="s">
        <v>262</v>
      </c>
      <c r="B227" s="805" t="s">
        <v>263</v>
      </c>
      <c r="C227" s="793" t="s">
        <v>417</v>
      </c>
      <c r="D227" s="556"/>
      <c r="E227" s="760">
        <f>лаз!E163</f>
        <v>0</v>
      </c>
      <c r="F227" s="760">
        <f>лаз!F163</f>
        <v>0</v>
      </c>
      <c r="G227" s="760">
        <f>лаз!G163</f>
        <v>0</v>
      </c>
      <c r="H227" s="761">
        <f t="shared" si="76"/>
        <v>0</v>
      </c>
      <c r="I227" s="760">
        <f>лаз!I163</f>
        <v>0</v>
      </c>
      <c r="J227" s="760">
        <f>лаз!J163</f>
        <v>0</v>
      </c>
      <c r="K227" s="760">
        <f>лаз!K163</f>
        <v>0</v>
      </c>
      <c r="L227" s="761">
        <f t="shared" si="77"/>
        <v>0</v>
      </c>
      <c r="M227" s="761">
        <f t="shared" si="78"/>
        <v>0</v>
      </c>
      <c r="N227" s="760">
        <f>лаз!N163</f>
        <v>0</v>
      </c>
      <c r="O227" s="760">
        <f>лаз!O163</f>
        <v>0</v>
      </c>
      <c r="P227" s="760">
        <f>лаз!P163</f>
        <v>0</v>
      </c>
      <c r="Q227" s="761">
        <f t="shared" si="79"/>
        <v>0</v>
      </c>
      <c r="R227" s="761">
        <f t="shared" si="80"/>
        <v>0</v>
      </c>
      <c r="S227" s="760">
        <f>лаз!S163</f>
        <v>0</v>
      </c>
      <c r="T227" s="760">
        <f>лаз!T163</f>
        <v>0</v>
      </c>
      <c r="U227" s="760">
        <f>лаз!U163</f>
        <v>0</v>
      </c>
      <c r="V227" s="761">
        <f t="shared" si="81"/>
        <v>0</v>
      </c>
      <c r="W227" s="761">
        <f t="shared" si="82"/>
        <v>0</v>
      </c>
      <c r="X227" s="762">
        <f t="shared" si="83"/>
        <v>0</v>
      </c>
      <c r="Y227" s="600"/>
      <c r="AA227" s="762"/>
      <c r="AC227" s="762">
        <f t="shared" si="84"/>
        <v>0</v>
      </c>
    </row>
    <row r="228" spans="1:29" s="667" customFormat="1" ht="21.95" hidden="1" customHeight="1" outlineLevel="1">
      <c r="A228" s="763" t="s">
        <v>264</v>
      </c>
      <c r="B228" s="806" t="s">
        <v>265</v>
      </c>
      <c r="C228" s="793" t="s">
        <v>417</v>
      </c>
      <c r="D228" s="556"/>
      <c r="E228" s="760">
        <f>лаз!E164</f>
        <v>0</v>
      </c>
      <c r="F228" s="760">
        <f>лаз!F164</f>
        <v>0</v>
      </c>
      <c r="G228" s="760">
        <f>лаз!G164</f>
        <v>0</v>
      </c>
      <c r="H228" s="761">
        <f t="shared" si="76"/>
        <v>0</v>
      </c>
      <c r="I228" s="760">
        <f>лаз!I164</f>
        <v>0</v>
      </c>
      <c r="J228" s="760">
        <f>лаз!J164</f>
        <v>0</v>
      </c>
      <c r="K228" s="760">
        <f>лаз!K164</f>
        <v>0</v>
      </c>
      <c r="L228" s="761">
        <f t="shared" si="77"/>
        <v>0</v>
      </c>
      <c r="M228" s="761">
        <f t="shared" si="78"/>
        <v>0</v>
      </c>
      <c r="N228" s="760">
        <f>лаз!N164</f>
        <v>0</v>
      </c>
      <c r="O228" s="760">
        <f>лаз!O164</f>
        <v>0</v>
      </c>
      <c r="P228" s="760">
        <f>лаз!P164</f>
        <v>0</v>
      </c>
      <c r="Q228" s="761">
        <f t="shared" si="79"/>
        <v>0</v>
      </c>
      <c r="R228" s="761">
        <f t="shared" si="80"/>
        <v>0</v>
      </c>
      <c r="S228" s="760">
        <f>лаз!S164</f>
        <v>0</v>
      </c>
      <c r="T228" s="760">
        <f>лаз!T164</f>
        <v>0</v>
      </c>
      <c r="U228" s="760">
        <f>лаз!U164</f>
        <v>0</v>
      </c>
      <c r="V228" s="761">
        <f t="shared" si="81"/>
        <v>0</v>
      </c>
      <c r="W228" s="761">
        <f t="shared" si="82"/>
        <v>0</v>
      </c>
      <c r="X228" s="762">
        <f t="shared" si="83"/>
        <v>0</v>
      </c>
      <c r="Y228" s="600"/>
      <c r="AA228" s="762"/>
      <c r="AC228" s="762">
        <f t="shared" si="84"/>
        <v>0</v>
      </c>
    </row>
    <row r="229" spans="1:29" s="667" customFormat="1" ht="21.75" hidden="1" customHeight="1" outlineLevel="1">
      <c r="A229" s="763" t="s">
        <v>266</v>
      </c>
      <c r="B229" s="807" t="s">
        <v>447</v>
      </c>
      <c r="C229" s="802" t="s">
        <v>417</v>
      </c>
      <c r="D229" s="730"/>
      <c r="E229" s="770">
        <f>SUM(E230:E236)</f>
        <v>0</v>
      </c>
      <c r="F229" s="770">
        <f>SUM(F230:F236)</f>
        <v>0</v>
      </c>
      <c r="G229" s="770">
        <f>SUM(G230:G236)</f>
        <v>1.075</v>
      </c>
      <c r="H229" s="771">
        <f t="shared" si="76"/>
        <v>1.075</v>
      </c>
      <c r="I229" s="770">
        <f>SUM(I230:I236)</f>
        <v>0.35833333333333334</v>
      </c>
      <c r="J229" s="770">
        <f>SUM(J230:J236)</f>
        <v>0.35833333333333334</v>
      </c>
      <c r="K229" s="770">
        <f>SUM(K230:K236)</f>
        <v>0.35833333333333334</v>
      </c>
      <c r="L229" s="771">
        <f t="shared" si="77"/>
        <v>1.075</v>
      </c>
      <c r="M229" s="771">
        <f t="shared" si="78"/>
        <v>2.15</v>
      </c>
      <c r="N229" s="770">
        <f>SUM(N230:N236)</f>
        <v>0.35833333333333334</v>
      </c>
      <c r="O229" s="770">
        <f>SUM(O230:O236)</f>
        <v>0.35833333333333334</v>
      </c>
      <c r="P229" s="770">
        <f>SUM(P230:P236)</f>
        <v>0.35833333333333334</v>
      </c>
      <c r="Q229" s="771">
        <f t="shared" si="79"/>
        <v>1.075</v>
      </c>
      <c r="R229" s="771">
        <f t="shared" si="80"/>
        <v>3.2249999999999996</v>
      </c>
      <c r="S229" s="770">
        <f>SUM(S230:S236)</f>
        <v>0.35833333333333334</v>
      </c>
      <c r="T229" s="770">
        <f>SUM(T230:T236)</f>
        <v>0.35833333333333334</v>
      </c>
      <c r="U229" s="770">
        <f>SUM(U230:U236)</f>
        <v>0.35833333333333334</v>
      </c>
      <c r="V229" s="771">
        <f t="shared" si="81"/>
        <v>1.075</v>
      </c>
      <c r="W229" s="771">
        <f t="shared" si="82"/>
        <v>2.15</v>
      </c>
      <c r="X229" s="772">
        <f t="shared" si="83"/>
        <v>4.3</v>
      </c>
      <c r="Y229" s="773"/>
      <c r="AA229" s="772"/>
      <c r="AC229" s="772">
        <f t="shared" si="84"/>
        <v>4.3</v>
      </c>
    </row>
    <row r="230" spans="1:29" s="667" customFormat="1" ht="21.75" hidden="1" customHeight="1" outlineLevel="1">
      <c r="A230" s="763" t="s">
        <v>268</v>
      </c>
      <c r="B230" s="805" t="s">
        <v>269</v>
      </c>
      <c r="C230" s="759" t="s">
        <v>417</v>
      </c>
      <c r="D230" s="556"/>
      <c r="E230" s="760">
        <f>лаз!E166</f>
        <v>0</v>
      </c>
      <c r="F230" s="760">
        <f>лаз!F166</f>
        <v>0</v>
      </c>
      <c r="G230" s="760">
        <f>лаз!G166</f>
        <v>0</v>
      </c>
      <c r="H230" s="761">
        <f t="shared" si="76"/>
        <v>0</v>
      </c>
      <c r="I230" s="760">
        <f>лаз!I166</f>
        <v>0</v>
      </c>
      <c r="J230" s="760">
        <f>лаз!J166</f>
        <v>0</v>
      </c>
      <c r="K230" s="760">
        <f>лаз!K166</f>
        <v>0</v>
      </c>
      <c r="L230" s="761">
        <f t="shared" si="77"/>
        <v>0</v>
      </c>
      <c r="M230" s="761">
        <f t="shared" si="78"/>
        <v>0</v>
      </c>
      <c r="N230" s="760">
        <f>лаз!N166</f>
        <v>0</v>
      </c>
      <c r="O230" s="760">
        <f>лаз!O166</f>
        <v>0</v>
      </c>
      <c r="P230" s="760">
        <f>лаз!P166</f>
        <v>0</v>
      </c>
      <c r="Q230" s="761">
        <f t="shared" si="79"/>
        <v>0</v>
      </c>
      <c r="R230" s="761">
        <f t="shared" si="80"/>
        <v>0</v>
      </c>
      <c r="S230" s="760">
        <f>лаз!S166</f>
        <v>0</v>
      </c>
      <c r="T230" s="760">
        <f>лаз!T166</f>
        <v>0</v>
      </c>
      <c r="U230" s="760">
        <f>лаз!U166</f>
        <v>0</v>
      </c>
      <c r="V230" s="761">
        <f t="shared" si="81"/>
        <v>0</v>
      </c>
      <c r="W230" s="761">
        <f t="shared" si="82"/>
        <v>0</v>
      </c>
      <c r="X230" s="762">
        <f t="shared" si="83"/>
        <v>0</v>
      </c>
      <c r="Y230" s="600"/>
      <c r="AA230" s="762"/>
      <c r="AC230" s="762">
        <f t="shared" si="84"/>
        <v>0</v>
      </c>
    </row>
    <row r="231" spans="1:29" s="667" customFormat="1" ht="21.75" hidden="1" customHeight="1" outlineLevel="1">
      <c r="A231" s="763" t="s">
        <v>270</v>
      </c>
      <c r="B231" s="805" t="s">
        <v>271</v>
      </c>
      <c r="C231" s="759" t="s">
        <v>417</v>
      </c>
      <c r="D231" s="556"/>
      <c r="E231" s="760">
        <f>лаз!E167</f>
        <v>0</v>
      </c>
      <c r="F231" s="760">
        <f>лаз!F167</f>
        <v>0</v>
      </c>
      <c r="G231" s="760">
        <f>лаз!G167</f>
        <v>0</v>
      </c>
      <c r="H231" s="761">
        <f t="shared" si="76"/>
        <v>0</v>
      </c>
      <c r="I231" s="760">
        <f>лаз!I167</f>
        <v>0</v>
      </c>
      <c r="J231" s="760">
        <f>лаз!J167</f>
        <v>0</v>
      </c>
      <c r="K231" s="760">
        <f>лаз!K167</f>
        <v>0</v>
      </c>
      <c r="L231" s="761">
        <f t="shared" si="77"/>
        <v>0</v>
      </c>
      <c r="M231" s="761">
        <f t="shared" si="78"/>
        <v>0</v>
      </c>
      <c r="N231" s="760">
        <f>лаз!N167</f>
        <v>0</v>
      </c>
      <c r="O231" s="760">
        <f>лаз!O167</f>
        <v>0</v>
      </c>
      <c r="P231" s="760">
        <f>лаз!P167</f>
        <v>0</v>
      </c>
      <c r="Q231" s="761">
        <f t="shared" si="79"/>
        <v>0</v>
      </c>
      <c r="R231" s="761">
        <f t="shared" si="80"/>
        <v>0</v>
      </c>
      <c r="S231" s="760">
        <f>лаз!S167</f>
        <v>0</v>
      </c>
      <c r="T231" s="760">
        <f>лаз!T167</f>
        <v>0</v>
      </c>
      <c r="U231" s="760">
        <f>лаз!U167</f>
        <v>0</v>
      </c>
      <c r="V231" s="761">
        <f t="shared" si="81"/>
        <v>0</v>
      </c>
      <c r="W231" s="761">
        <f t="shared" si="82"/>
        <v>0</v>
      </c>
      <c r="X231" s="762">
        <f t="shared" si="83"/>
        <v>0</v>
      </c>
      <c r="Y231" s="600"/>
      <c r="AA231" s="762"/>
      <c r="AC231" s="762">
        <f t="shared" si="84"/>
        <v>0</v>
      </c>
    </row>
    <row r="232" spans="1:29" s="667" customFormat="1" ht="21.75" hidden="1" customHeight="1" outlineLevel="1">
      <c r="A232" s="763" t="s">
        <v>272</v>
      </c>
      <c r="B232" s="805" t="s">
        <v>273</v>
      </c>
      <c r="C232" s="759" t="s">
        <v>417</v>
      </c>
      <c r="D232" s="556"/>
      <c r="E232" s="760">
        <f>лаз!E168</f>
        <v>0</v>
      </c>
      <c r="F232" s="760">
        <f>лаз!F168</f>
        <v>0</v>
      </c>
      <c r="G232" s="760">
        <f>лаз!G168</f>
        <v>0</v>
      </c>
      <c r="H232" s="761">
        <f t="shared" si="76"/>
        <v>0</v>
      </c>
      <c r="I232" s="760">
        <f>лаз!I168</f>
        <v>0</v>
      </c>
      <c r="J232" s="760">
        <f>лаз!J168</f>
        <v>0</v>
      </c>
      <c r="K232" s="760">
        <f>лаз!K168</f>
        <v>0</v>
      </c>
      <c r="L232" s="761">
        <f t="shared" si="77"/>
        <v>0</v>
      </c>
      <c r="M232" s="761">
        <f t="shared" si="78"/>
        <v>0</v>
      </c>
      <c r="N232" s="760">
        <f>лаз!N168</f>
        <v>0</v>
      </c>
      <c r="O232" s="760">
        <f>лаз!O168</f>
        <v>0</v>
      </c>
      <c r="P232" s="760">
        <f>лаз!P168</f>
        <v>0</v>
      </c>
      <c r="Q232" s="761">
        <f t="shared" si="79"/>
        <v>0</v>
      </c>
      <c r="R232" s="761">
        <f t="shared" si="80"/>
        <v>0</v>
      </c>
      <c r="S232" s="760">
        <f>лаз!S168</f>
        <v>0</v>
      </c>
      <c r="T232" s="760">
        <f>лаз!T168</f>
        <v>0</v>
      </c>
      <c r="U232" s="760">
        <f>лаз!U168</f>
        <v>0</v>
      </c>
      <c r="V232" s="761">
        <f t="shared" si="81"/>
        <v>0</v>
      </c>
      <c r="W232" s="761">
        <f t="shared" si="82"/>
        <v>0</v>
      </c>
      <c r="X232" s="762">
        <f t="shared" si="83"/>
        <v>0</v>
      </c>
      <c r="Y232" s="600"/>
      <c r="AA232" s="762"/>
      <c r="AC232" s="762">
        <f t="shared" si="84"/>
        <v>0</v>
      </c>
    </row>
    <row r="233" spans="1:29" s="667" customFormat="1" ht="21.75" hidden="1" customHeight="1" outlineLevel="1">
      <c r="A233" s="763" t="s">
        <v>274</v>
      </c>
      <c r="B233" s="805" t="s">
        <v>448</v>
      </c>
      <c r="C233" s="759" t="s">
        <v>417</v>
      </c>
      <c r="D233" s="556"/>
      <c r="E233" s="760">
        <f>лаз!E169</f>
        <v>0</v>
      </c>
      <c r="F233" s="760">
        <f>лаз!F169</f>
        <v>0</v>
      </c>
      <c r="G233" s="760">
        <f>лаз!G169</f>
        <v>0</v>
      </c>
      <c r="H233" s="761">
        <f t="shared" si="76"/>
        <v>0</v>
      </c>
      <c r="I233" s="760">
        <f>лаз!I169</f>
        <v>0</v>
      </c>
      <c r="J233" s="760">
        <f>лаз!J169</f>
        <v>0</v>
      </c>
      <c r="K233" s="760">
        <f>лаз!K169</f>
        <v>0</v>
      </c>
      <c r="L233" s="761">
        <f t="shared" si="77"/>
        <v>0</v>
      </c>
      <c r="M233" s="761">
        <f t="shared" si="78"/>
        <v>0</v>
      </c>
      <c r="N233" s="760">
        <f>лаз!N169</f>
        <v>0</v>
      </c>
      <c r="O233" s="760">
        <f>лаз!O169</f>
        <v>0</v>
      </c>
      <c r="P233" s="760">
        <f>лаз!P169</f>
        <v>0</v>
      </c>
      <c r="Q233" s="761">
        <f t="shared" si="79"/>
        <v>0</v>
      </c>
      <c r="R233" s="761">
        <f t="shared" si="80"/>
        <v>0</v>
      </c>
      <c r="S233" s="760">
        <f>лаз!S169</f>
        <v>0</v>
      </c>
      <c r="T233" s="760">
        <f>лаз!T169</f>
        <v>0</v>
      </c>
      <c r="U233" s="760">
        <f>лаз!U169</f>
        <v>0</v>
      </c>
      <c r="V233" s="761">
        <f t="shared" si="81"/>
        <v>0</v>
      </c>
      <c r="W233" s="761">
        <f t="shared" si="82"/>
        <v>0</v>
      </c>
      <c r="X233" s="762">
        <f t="shared" si="83"/>
        <v>0</v>
      </c>
      <c r="Y233" s="600"/>
      <c r="AA233" s="762"/>
      <c r="AC233" s="762">
        <f t="shared" si="84"/>
        <v>0</v>
      </c>
    </row>
    <row r="234" spans="1:29" s="667" customFormat="1" ht="21.95" hidden="1" customHeight="1" outlineLevel="1">
      <c r="A234" s="763" t="s">
        <v>276</v>
      </c>
      <c r="B234" s="805" t="s">
        <v>277</v>
      </c>
      <c r="C234" s="759" t="s">
        <v>417</v>
      </c>
      <c r="D234" s="556"/>
      <c r="E234" s="760">
        <f>лаз!E170</f>
        <v>0</v>
      </c>
      <c r="F234" s="760">
        <f>лаз!F170</f>
        <v>0</v>
      </c>
      <c r="G234" s="760">
        <f>лаз!G170</f>
        <v>0.75</v>
      </c>
      <c r="H234" s="761">
        <f t="shared" si="76"/>
        <v>0.75</v>
      </c>
      <c r="I234" s="760">
        <f>лаз!I170</f>
        <v>0.25</v>
      </c>
      <c r="J234" s="760">
        <f>лаз!J170</f>
        <v>0.25</v>
      </c>
      <c r="K234" s="760">
        <f>лаз!K170</f>
        <v>0.25</v>
      </c>
      <c r="L234" s="761">
        <f t="shared" si="77"/>
        <v>0.75</v>
      </c>
      <c r="M234" s="761">
        <f t="shared" si="78"/>
        <v>1.5</v>
      </c>
      <c r="N234" s="760">
        <f>лаз!N170</f>
        <v>0.25</v>
      </c>
      <c r="O234" s="760">
        <f>лаз!O170</f>
        <v>0.25</v>
      </c>
      <c r="P234" s="760">
        <f>лаз!P170</f>
        <v>0.25</v>
      </c>
      <c r="Q234" s="761">
        <f t="shared" si="79"/>
        <v>0.75</v>
      </c>
      <c r="R234" s="761">
        <f t="shared" si="80"/>
        <v>2.25</v>
      </c>
      <c r="S234" s="760">
        <f>лаз!S170</f>
        <v>0.25</v>
      </c>
      <c r="T234" s="760">
        <f>лаз!T170</f>
        <v>0.25</v>
      </c>
      <c r="U234" s="760">
        <f>лаз!U170</f>
        <v>0.25</v>
      </c>
      <c r="V234" s="761">
        <f t="shared" si="81"/>
        <v>0.75</v>
      </c>
      <c r="W234" s="761">
        <f t="shared" si="82"/>
        <v>1.5</v>
      </c>
      <c r="X234" s="762">
        <f t="shared" si="83"/>
        <v>3</v>
      </c>
      <c r="Y234" s="600"/>
      <c r="AA234" s="762"/>
      <c r="AC234" s="762">
        <f t="shared" si="84"/>
        <v>3</v>
      </c>
    </row>
    <row r="235" spans="1:29" s="667" customFormat="1" ht="21.95" hidden="1" customHeight="1" outlineLevel="1">
      <c r="A235" s="763" t="s">
        <v>278</v>
      </c>
      <c r="B235" s="805" t="s">
        <v>279</v>
      </c>
      <c r="C235" s="759" t="s">
        <v>417</v>
      </c>
      <c r="D235" s="556"/>
      <c r="E235" s="760">
        <f>лаз!E171</f>
        <v>0</v>
      </c>
      <c r="F235" s="760">
        <f>лаз!F171</f>
        <v>0</v>
      </c>
      <c r="G235" s="760">
        <f>лаз!G171</f>
        <v>0.32500000000000001</v>
      </c>
      <c r="H235" s="761">
        <f t="shared" si="76"/>
        <v>0.32500000000000001</v>
      </c>
      <c r="I235" s="760">
        <f>лаз!I171</f>
        <v>0.10833333333333334</v>
      </c>
      <c r="J235" s="760">
        <f>лаз!J171</f>
        <v>0.10833333333333334</v>
      </c>
      <c r="K235" s="760">
        <f>лаз!K171</f>
        <v>0.10833333333333334</v>
      </c>
      <c r="L235" s="761">
        <f t="shared" si="77"/>
        <v>0.32500000000000001</v>
      </c>
      <c r="M235" s="761">
        <f t="shared" si="78"/>
        <v>0.65</v>
      </c>
      <c r="N235" s="760">
        <f>лаз!N171</f>
        <v>0.10833333333333334</v>
      </c>
      <c r="O235" s="760">
        <f>лаз!O171</f>
        <v>0.10833333333333334</v>
      </c>
      <c r="P235" s="760">
        <f>лаз!P171</f>
        <v>0.10833333333333334</v>
      </c>
      <c r="Q235" s="761">
        <f t="shared" si="79"/>
        <v>0.32500000000000001</v>
      </c>
      <c r="R235" s="761">
        <f t="shared" si="80"/>
        <v>0.97500000000000009</v>
      </c>
      <c r="S235" s="760">
        <f>лаз!S171</f>
        <v>0.10833333333333334</v>
      </c>
      <c r="T235" s="760">
        <f>лаз!T171</f>
        <v>0.10833333333333334</v>
      </c>
      <c r="U235" s="760">
        <f>лаз!U171</f>
        <v>0.10833333333333334</v>
      </c>
      <c r="V235" s="761">
        <f t="shared" si="81"/>
        <v>0.32500000000000001</v>
      </c>
      <c r="W235" s="761">
        <f t="shared" si="82"/>
        <v>0.65</v>
      </c>
      <c r="X235" s="762">
        <f t="shared" si="83"/>
        <v>1.3</v>
      </c>
      <c r="Y235" s="600"/>
      <c r="AA235" s="762"/>
      <c r="AC235" s="762">
        <f t="shared" si="84"/>
        <v>1.3</v>
      </c>
    </row>
    <row r="236" spans="1:29" s="667" customFormat="1" ht="21.95" hidden="1" customHeight="1" outlineLevel="1">
      <c r="A236" s="763" t="s">
        <v>280</v>
      </c>
      <c r="B236" s="805" t="s">
        <v>281</v>
      </c>
      <c r="C236" s="759" t="s">
        <v>417</v>
      </c>
      <c r="D236" s="556"/>
      <c r="E236" s="760">
        <f>лаз!E172</f>
        <v>0</v>
      </c>
      <c r="F236" s="760">
        <f>лаз!F172</f>
        <v>0</v>
      </c>
      <c r="G236" s="760">
        <f>лаз!G172</f>
        <v>0</v>
      </c>
      <c r="H236" s="761">
        <f t="shared" si="76"/>
        <v>0</v>
      </c>
      <c r="I236" s="760">
        <f>лаз!I172</f>
        <v>0</v>
      </c>
      <c r="J236" s="760">
        <f>лаз!J172</f>
        <v>0</v>
      </c>
      <c r="K236" s="760">
        <f>лаз!K172</f>
        <v>0</v>
      </c>
      <c r="L236" s="761">
        <f t="shared" si="77"/>
        <v>0</v>
      </c>
      <c r="M236" s="761">
        <f t="shared" si="78"/>
        <v>0</v>
      </c>
      <c r="N236" s="760">
        <f>лаз!N172</f>
        <v>0</v>
      </c>
      <c r="O236" s="760">
        <f>лаз!O172</f>
        <v>0</v>
      </c>
      <c r="P236" s="760">
        <f>лаз!P172</f>
        <v>0</v>
      </c>
      <c r="Q236" s="761">
        <f t="shared" si="79"/>
        <v>0</v>
      </c>
      <c r="R236" s="761">
        <f t="shared" si="80"/>
        <v>0</v>
      </c>
      <c r="S236" s="760">
        <f>лаз!S172</f>
        <v>0</v>
      </c>
      <c r="T236" s="760">
        <f>лаз!T172</f>
        <v>0</v>
      </c>
      <c r="U236" s="760">
        <f>лаз!U172</f>
        <v>0</v>
      </c>
      <c r="V236" s="761">
        <f t="shared" si="81"/>
        <v>0</v>
      </c>
      <c r="W236" s="761">
        <f t="shared" si="82"/>
        <v>0</v>
      </c>
      <c r="X236" s="762">
        <f t="shared" si="83"/>
        <v>0</v>
      </c>
      <c r="Y236" s="600"/>
      <c r="AA236" s="762"/>
      <c r="AC236" s="762">
        <f t="shared" si="84"/>
        <v>0</v>
      </c>
    </row>
    <row r="237" spans="1:29" s="667" customFormat="1" ht="21.95" hidden="1" customHeight="1" outlineLevel="1">
      <c r="A237" s="763" t="s">
        <v>282</v>
      </c>
      <c r="B237" s="808" t="s">
        <v>283</v>
      </c>
      <c r="C237" s="759" t="s">
        <v>417</v>
      </c>
      <c r="D237" s="556"/>
      <c r="E237" s="760">
        <f>лаз!E173</f>
        <v>0</v>
      </c>
      <c r="F237" s="760">
        <f>лаз!F173</f>
        <v>0</v>
      </c>
      <c r="G237" s="760">
        <f>лаз!G173</f>
        <v>0</v>
      </c>
      <c r="H237" s="761">
        <f t="shared" si="76"/>
        <v>0</v>
      </c>
      <c r="I237" s="760">
        <f>лаз!I173</f>
        <v>0</v>
      </c>
      <c r="J237" s="760">
        <f>лаз!J173</f>
        <v>0</v>
      </c>
      <c r="K237" s="760">
        <f>лаз!K173</f>
        <v>0</v>
      </c>
      <c r="L237" s="761">
        <f t="shared" si="77"/>
        <v>0</v>
      </c>
      <c r="M237" s="761">
        <f t="shared" si="78"/>
        <v>0</v>
      </c>
      <c r="N237" s="760">
        <f>лаз!N173</f>
        <v>0</v>
      </c>
      <c r="O237" s="760">
        <f>лаз!O173</f>
        <v>0</v>
      </c>
      <c r="P237" s="760">
        <f>лаз!P173</f>
        <v>0</v>
      </c>
      <c r="Q237" s="761">
        <f t="shared" si="79"/>
        <v>0</v>
      </c>
      <c r="R237" s="761">
        <f t="shared" si="80"/>
        <v>0</v>
      </c>
      <c r="S237" s="760">
        <f>лаз!S173</f>
        <v>0</v>
      </c>
      <c r="T237" s="760">
        <f>лаз!T173</f>
        <v>0</v>
      </c>
      <c r="U237" s="760">
        <f>лаз!U173</f>
        <v>0</v>
      </c>
      <c r="V237" s="761">
        <f t="shared" si="81"/>
        <v>0</v>
      </c>
      <c r="W237" s="761">
        <f t="shared" si="82"/>
        <v>0</v>
      </c>
      <c r="X237" s="762">
        <f t="shared" si="83"/>
        <v>0</v>
      </c>
      <c r="Y237" s="600"/>
      <c r="AA237" s="762"/>
      <c r="AC237" s="762">
        <f t="shared" si="84"/>
        <v>0</v>
      </c>
    </row>
    <row r="238" spans="1:29" s="667" customFormat="1" ht="21.95" hidden="1" customHeight="1" outlineLevel="1">
      <c r="A238" s="763" t="s">
        <v>284</v>
      </c>
      <c r="B238" s="808" t="s">
        <v>285</v>
      </c>
      <c r="C238" s="759" t="s">
        <v>417</v>
      </c>
      <c r="D238" s="556"/>
      <c r="E238" s="760">
        <f>лаз!E174</f>
        <v>0</v>
      </c>
      <c r="F238" s="760">
        <f>лаз!F174</f>
        <v>0</v>
      </c>
      <c r="G238" s="760">
        <f>лаз!G174</f>
        <v>0</v>
      </c>
      <c r="H238" s="761">
        <f t="shared" si="76"/>
        <v>0</v>
      </c>
      <c r="I238" s="760">
        <f>лаз!I174</f>
        <v>0</v>
      </c>
      <c r="J238" s="760">
        <f>лаз!J174</f>
        <v>0</v>
      </c>
      <c r="K238" s="760">
        <f>лаз!K174</f>
        <v>0</v>
      </c>
      <c r="L238" s="761">
        <f t="shared" si="77"/>
        <v>0</v>
      </c>
      <c r="M238" s="761">
        <f t="shared" si="78"/>
        <v>0</v>
      </c>
      <c r="N238" s="760">
        <f>лаз!N174</f>
        <v>0</v>
      </c>
      <c r="O238" s="760">
        <f>лаз!O174</f>
        <v>0</v>
      </c>
      <c r="P238" s="760">
        <f>лаз!P174</f>
        <v>0</v>
      </c>
      <c r="Q238" s="761">
        <f t="shared" si="79"/>
        <v>0</v>
      </c>
      <c r="R238" s="761">
        <f t="shared" si="80"/>
        <v>0</v>
      </c>
      <c r="S238" s="760">
        <f>лаз!S174</f>
        <v>0</v>
      </c>
      <c r="T238" s="760">
        <f>лаз!T174</f>
        <v>0</v>
      </c>
      <c r="U238" s="760">
        <f>лаз!U174</f>
        <v>0</v>
      </c>
      <c r="V238" s="761">
        <f t="shared" si="81"/>
        <v>0</v>
      </c>
      <c r="W238" s="761">
        <f t="shared" si="82"/>
        <v>0</v>
      </c>
      <c r="X238" s="762">
        <f t="shared" si="83"/>
        <v>0</v>
      </c>
      <c r="Y238" s="600"/>
      <c r="AA238" s="762"/>
      <c r="AC238" s="762">
        <f t="shared" si="84"/>
        <v>0</v>
      </c>
    </row>
    <row r="239" spans="1:29" s="667" customFormat="1" ht="21.95" hidden="1" customHeight="1" outlineLevel="1">
      <c r="A239" s="763" t="s">
        <v>286</v>
      </c>
      <c r="B239" s="808" t="s">
        <v>287</v>
      </c>
      <c r="C239" s="759" t="s">
        <v>417</v>
      </c>
      <c r="D239" s="556"/>
      <c r="E239" s="760">
        <f>лаз!E175</f>
        <v>0</v>
      </c>
      <c r="F239" s="760">
        <f>лаз!F175</f>
        <v>0</v>
      </c>
      <c r="G239" s="760">
        <f>лаз!G175</f>
        <v>4.5999999999999996</v>
      </c>
      <c r="H239" s="761">
        <f t="shared" si="76"/>
        <v>4.5999999999999996</v>
      </c>
      <c r="I239" s="760">
        <f>лаз!I175</f>
        <v>1.2</v>
      </c>
      <c r="J239" s="760">
        <f>лаз!J175</f>
        <v>1.2</v>
      </c>
      <c r="K239" s="760">
        <f>лаз!K175</f>
        <v>2.2000000000000002</v>
      </c>
      <c r="L239" s="761">
        <f t="shared" si="77"/>
        <v>4.5999999999999996</v>
      </c>
      <c r="M239" s="761">
        <f t="shared" si="78"/>
        <v>9.1999999999999993</v>
      </c>
      <c r="N239" s="760">
        <f>лаз!N175</f>
        <v>1.2</v>
      </c>
      <c r="O239" s="760">
        <f>лаз!O175</f>
        <v>1.2</v>
      </c>
      <c r="P239" s="760">
        <f>лаз!P175</f>
        <v>2.2000000000000002</v>
      </c>
      <c r="Q239" s="761">
        <f t="shared" si="79"/>
        <v>4.5999999999999996</v>
      </c>
      <c r="R239" s="761">
        <f t="shared" si="80"/>
        <v>13.799999999999999</v>
      </c>
      <c r="S239" s="760">
        <f>лаз!S175</f>
        <v>1.2</v>
      </c>
      <c r="T239" s="760">
        <f>лаз!T175</f>
        <v>1.2</v>
      </c>
      <c r="U239" s="760">
        <f>лаз!U175</f>
        <v>2.2000000000000002</v>
      </c>
      <c r="V239" s="761">
        <f t="shared" si="81"/>
        <v>4.5999999999999996</v>
      </c>
      <c r="W239" s="761">
        <f t="shared" si="82"/>
        <v>9.1999999999999993</v>
      </c>
      <c r="X239" s="762">
        <f t="shared" si="83"/>
        <v>18.399999999999999</v>
      </c>
      <c r="Y239" s="600"/>
      <c r="AA239" s="762"/>
      <c r="AC239" s="762">
        <f t="shared" si="84"/>
        <v>18.399999999999999</v>
      </c>
    </row>
    <row r="240" spans="1:29" s="667" customFormat="1" ht="36.75" hidden="1" customHeight="1" outlineLevel="1">
      <c r="A240" s="763" t="s">
        <v>288</v>
      </c>
      <c r="B240" s="808" t="s">
        <v>289</v>
      </c>
      <c r="C240" s="759" t="s">
        <v>417</v>
      </c>
      <c r="D240" s="556"/>
      <c r="E240" s="760">
        <f>лаз!E176</f>
        <v>0</v>
      </c>
      <c r="F240" s="760">
        <f>лаз!F176</f>
        <v>0</v>
      </c>
      <c r="G240" s="760">
        <f>лаз!G176</f>
        <v>0</v>
      </c>
      <c r="H240" s="761">
        <f t="shared" si="76"/>
        <v>0</v>
      </c>
      <c r="I240" s="760">
        <f>лаз!I176</f>
        <v>0</v>
      </c>
      <c r="J240" s="760">
        <f>лаз!J176</f>
        <v>0</v>
      </c>
      <c r="K240" s="760">
        <f>лаз!K176</f>
        <v>0</v>
      </c>
      <c r="L240" s="761">
        <f t="shared" si="77"/>
        <v>0</v>
      </c>
      <c r="M240" s="761">
        <f t="shared" si="78"/>
        <v>0</v>
      </c>
      <c r="N240" s="760">
        <f>лаз!N176</f>
        <v>0</v>
      </c>
      <c r="O240" s="760">
        <f>лаз!O176</f>
        <v>0</v>
      </c>
      <c r="P240" s="760">
        <f>лаз!P176</f>
        <v>0</v>
      </c>
      <c r="Q240" s="761">
        <f t="shared" si="79"/>
        <v>0</v>
      </c>
      <c r="R240" s="761">
        <f t="shared" si="80"/>
        <v>0</v>
      </c>
      <c r="S240" s="760">
        <f>лаз!S176</f>
        <v>0</v>
      </c>
      <c r="T240" s="760">
        <f>лаз!T176</f>
        <v>0</v>
      </c>
      <c r="U240" s="760">
        <f>лаз!U176</f>
        <v>0</v>
      </c>
      <c r="V240" s="761">
        <f t="shared" si="81"/>
        <v>0</v>
      </c>
      <c r="W240" s="761">
        <f t="shared" si="82"/>
        <v>0</v>
      </c>
      <c r="X240" s="762">
        <f t="shared" si="83"/>
        <v>0</v>
      </c>
      <c r="Y240" s="600"/>
      <c r="AA240" s="762"/>
      <c r="AC240" s="762">
        <f t="shared" si="84"/>
        <v>0</v>
      </c>
    </row>
    <row r="241" spans="1:31" s="667" customFormat="1" ht="21.95" hidden="1" customHeight="1" outlineLevel="1">
      <c r="A241" s="763" t="s">
        <v>290</v>
      </c>
      <c r="B241" s="809" t="s">
        <v>374</v>
      </c>
      <c r="C241" s="759" t="s">
        <v>417</v>
      </c>
      <c r="D241" s="556"/>
      <c r="E241" s="760">
        <f>лаз!E177</f>
        <v>0</v>
      </c>
      <c r="F241" s="760">
        <f>лаз!F177</f>
        <v>0</v>
      </c>
      <c r="G241" s="760">
        <f>лаз!G177</f>
        <v>0</v>
      </c>
      <c r="H241" s="761">
        <f t="shared" si="76"/>
        <v>0</v>
      </c>
      <c r="I241" s="760">
        <f>лаз!I177</f>
        <v>0</v>
      </c>
      <c r="J241" s="760">
        <f>лаз!J177</f>
        <v>0</v>
      </c>
      <c r="K241" s="760">
        <f>лаз!K177</f>
        <v>0</v>
      </c>
      <c r="L241" s="761">
        <f t="shared" si="77"/>
        <v>0</v>
      </c>
      <c r="M241" s="761">
        <f t="shared" si="78"/>
        <v>0</v>
      </c>
      <c r="N241" s="760">
        <f>лаз!N177</f>
        <v>0</v>
      </c>
      <c r="O241" s="760">
        <f>лаз!O177</f>
        <v>0</v>
      </c>
      <c r="P241" s="760">
        <f>лаз!P177</f>
        <v>0</v>
      </c>
      <c r="Q241" s="761">
        <f t="shared" si="79"/>
        <v>0</v>
      </c>
      <c r="R241" s="761">
        <f t="shared" si="80"/>
        <v>0</v>
      </c>
      <c r="S241" s="760">
        <f>лаз!S177</f>
        <v>0</v>
      </c>
      <c r="T241" s="760">
        <f>лаз!T177</f>
        <v>0</v>
      </c>
      <c r="U241" s="760">
        <f>лаз!U177</f>
        <v>0</v>
      </c>
      <c r="V241" s="761">
        <f t="shared" si="81"/>
        <v>0</v>
      </c>
      <c r="W241" s="761">
        <f t="shared" si="82"/>
        <v>0</v>
      </c>
      <c r="X241" s="762">
        <f t="shared" si="83"/>
        <v>0</v>
      </c>
      <c r="Y241" s="600"/>
      <c r="Z241" s="701"/>
      <c r="AA241" s="762"/>
      <c r="AB241" s="701"/>
      <c r="AC241" s="762">
        <f t="shared" si="84"/>
        <v>0</v>
      </c>
      <c r="AD241" s="701"/>
      <c r="AE241" s="701"/>
    </row>
    <row r="242" spans="1:31" s="709" customFormat="1" ht="21.95" customHeight="1">
      <c r="A242" s="710"/>
      <c r="B242" s="810"/>
      <c r="C242" s="723"/>
      <c r="D242" s="544"/>
      <c r="E242" s="724"/>
      <c r="F242" s="724"/>
      <c r="G242" s="724"/>
      <c r="H242" s="725"/>
      <c r="I242" s="724"/>
      <c r="J242" s="724"/>
      <c r="K242" s="724"/>
      <c r="L242" s="725"/>
      <c r="M242" s="725"/>
      <c r="N242" s="724"/>
      <c r="O242" s="724"/>
      <c r="P242" s="724"/>
      <c r="Q242" s="725"/>
      <c r="R242" s="725"/>
      <c r="S242" s="724"/>
      <c r="T242" s="724"/>
      <c r="U242" s="724"/>
      <c r="V242" s="725"/>
      <c r="W242" s="725"/>
      <c r="X242" s="725"/>
      <c r="Y242" s="983"/>
      <c r="Z242" s="708"/>
      <c r="AA242" s="725"/>
      <c r="AB242" s="708"/>
      <c r="AC242" s="725"/>
      <c r="AD242" s="708"/>
      <c r="AE242" s="708"/>
    </row>
    <row r="243" spans="1:31" s="708" customFormat="1" ht="21.95" hidden="1" customHeight="1">
      <c r="A243" s="717"/>
      <c r="B243" s="811"/>
      <c r="C243" s="712"/>
      <c r="D243" s="556"/>
      <c r="E243" s="737"/>
      <c r="F243" s="737"/>
      <c r="G243" s="737"/>
      <c r="H243" s="714"/>
      <c r="I243" s="737"/>
      <c r="J243" s="737"/>
      <c r="K243" s="737"/>
      <c r="L243" s="714"/>
      <c r="M243" s="714"/>
      <c r="N243" s="737"/>
      <c r="O243" s="737"/>
      <c r="P243" s="737"/>
      <c r="Q243" s="714"/>
      <c r="R243" s="714"/>
      <c r="S243" s="737"/>
      <c r="T243" s="737"/>
      <c r="U243" s="737"/>
      <c r="V243" s="714"/>
      <c r="W243" s="714"/>
      <c r="X243" s="715"/>
      <c r="Y243" s="716"/>
      <c r="AA243" s="715"/>
      <c r="AC243" s="715"/>
    </row>
    <row r="244" spans="1:31" s="708" customFormat="1" ht="21.95" hidden="1" customHeight="1">
      <c r="A244" s="717"/>
      <c r="B244" s="811"/>
      <c r="C244" s="712"/>
      <c r="D244" s="556"/>
      <c r="E244" s="737"/>
      <c r="F244" s="737"/>
      <c r="G244" s="737"/>
      <c r="H244" s="714"/>
      <c r="I244" s="737"/>
      <c r="J244" s="737"/>
      <c r="K244" s="737"/>
      <c r="L244" s="714"/>
      <c r="M244" s="714"/>
      <c r="N244" s="737"/>
      <c r="O244" s="737"/>
      <c r="P244" s="737"/>
      <c r="Q244" s="714"/>
      <c r="R244" s="714"/>
      <c r="S244" s="737"/>
      <c r="T244" s="737"/>
      <c r="U244" s="737"/>
      <c r="V244" s="714"/>
      <c r="W244" s="714"/>
      <c r="X244" s="715"/>
      <c r="Y244" s="716"/>
      <c r="Z244" s="709"/>
      <c r="AA244" s="715"/>
      <c r="AB244" s="709"/>
      <c r="AC244" s="715"/>
      <c r="AD244" s="709"/>
      <c r="AE244" s="709"/>
    </row>
    <row r="245" spans="1:31" s="709" customFormat="1" ht="39.75" hidden="1" customHeight="1">
      <c r="A245" s="710"/>
      <c r="B245" s="812"/>
      <c r="C245" s="813"/>
      <c r="D245" s="544"/>
      <c r="E245" s="814"/>
      <c r="F245" s="814"/>
      <c r="G245" s="814"/>
      <c r="H245" s="815"/>
      <c r="I245" s="814"/>
      <c r="J245" s="814"/>
      <c r="K245" s="814"/>
      <c r="L245" s="815"/>
      <c r="M245" s="815"/>
      <c r="N245" s="814"/>
      <c r="O245" s="814"/>
      <c r="P245" s="814"/>
      <c r="Q245" s="815"/>
      <c r="R245" s="815"/>
      <c r="S245" s="814"/>
      <c r="T245" s="814"/>
      <c r="U245" s="814"/>
      <c r="V245" s="815"/>
      <c r="W245" s="815"/>
      <c r="X245" s="816"/>
      <c r="Y245" s="986"/>
      <c r="Z245" s="708"/>
      <c r="AA245" s="816"/>
      <c r="AB245" s="708"/>
      <c r="AC245" s="816"/>
      <c r="AD245" s="708"/>
      <c r="AE245" s="708"/>
    </row>
    <row r="246" spans="1:31" s="708" customFormat="1" ht="18.95" hidden="1" customHeight="1">
      <c r="A246" s="717"/>
      <c r="B246" s="711"/>
      <c r="C246" s="712"/>
      <c r="D246" s="556"/>
      <c r="E246" s="713"/>
      <c r="F246" s="713"/>
      <c r="G246" s="713"/>
      <c r="H246" s="714"/>
      <c r="I246" s="713"/>
      <c r="J246" s="713"/>
      <c r="K246" s="713"/>
      <c r="L246" s="714"/>
      <c r="M246" s="714"/>
      <c r="N246" s="713"/>
      <c r="O246" s="713"/>
      <c r="P246" s="713"/>
      <c r="Q246" s="714"/>
      <c r="R246" s="714"/>
      <c r="S246" s="713"/>
      <c r="T246" s="713"/>
      <c r="U246" s="713"/>
      <c r="V246" s="714"/>
      <c r="W246" s="714"/>
      <c r="X246" s="715"/>
      <c r="Y246" s="716"/>
      <c r="AA246" s="715"/>
      <c r="AC246" s="715"/>
    </row>
    <row r="247" spans="1:31" s="708" customFormat="1" ht="18.95" hidden="1" customHeight="1">
      <c r="A247" s="717"/>
      <c r="B247" s="817"/>
      <c r="C247" s="712"/>
      <c r="D247" s="556"/>
      <c r="E247" s="713"/>
      <c r="F247" s="713"/>
      <c r="G247" s="713"/>
      <c r="H247" s="714"/>
      <c r="I247" s="713"/>
      <c r="J247" s="713"/>
      <c r="K247" s="713"/>
      <c r="L247" s="714"/>
      <c r="M247" s="715"/>
      <c r="N247" s="713"/>
      <c r="O247" s="713"/>
      <c r="P247" s="713"/>
      <c r="Q247" s="714"/>
      <c r="R247" s="715"/>
      <c r="S247" s="713"/>
      <c r="T247" s="713"/>
      <c r="U247" s="713"/>
      <c r="V247" s="714"/>
      <c r="W247" s="715"/>
      <c r="X247" s="715"/>
      <c r="Y247" s="716"/>
      <c r="AA247" s="715"/>
      <c r="AC247" s="715"/>
    </row>
    <row r="248" spans="1:31" s="708" customFormat="1" ht="18.95" hidden="1" customHeight="1">
      <c r="A248" s="717"/>
      <c r="B248" s="817"/>
      <c r="C248" s="712"/>
      <c r="D248" s="556"/>
      <c r="E248" s="818"/>
      <c r="F248" s="818"/>
      <c r="G248" s="818"/>
      <c r="H248" s="733"/>
      <c r="I248" s="818"/>
      <c r="J248" s="818"/>
      <c r="K248" s="818"/>
      <c r="L248" s="715"/>
      <c r="M248" s="714"/>
      <c r="N248" s="818"/>
      <c r="O248" s="818"/>
      <c r="P248" s="818"/>
      <c r="Q248" s="715"/>
      <c r="R248" s="714"/>
      <c r="S248" s="818"/>
      <c r="T248" s="818"/>
      <c r="U248" s="818"/>
      <c r="V248" s="715"/>
      <c r="W248" s="714"/>
      <c r="X248" s="715"/>
      <c r="Y248" s="716"/>
      <c r="AA248" s="715"/>
      <c r="AC248" s="715"/>
    </row>
    <row r="249" spans="1:31" s="708" customFormat="1" ht="18.95" hidden="1" customHeight="1">
      <c r="A249" s="717"/>
      <c r="B249" s="817"/>
      <c r="C249" s="712"/>
      <c r="D249" s="556"/>
      <c r="E249" s="713"/>
      <c r="F249" s="713"/>
      <c r="G249" s="713"/>
      <c r="H249" s="714"/>
      <c r="I249" s="713"/>
      <c r="J249" s="713"/>
      <c r="K249" s="713"/>
      <c r="L249" s="714"/>
      <c r="M249" s="714"/>
      <c r="N249" s="713"/>
      <c r="O249" s="713"/>
      <c r="P249" s="713"/>
      <c r="Q249" s="714"/>
      <c r="R249" s="714"/>
      <c r="S249" s="713"/>
      <c r="T249" s="713"/>
      <c r="U249" s="713"/>
      <c r="V249" s="714"/>
      <c r="W249" s="714"/>
      <c r="X249" s="715"/>
      <c r="Y249" s="716"/>
      <c r="AA249" s="715"/>
      <c r="AC249" s="715"/>
    </row>
    <row r="250" spans="1:31" s="708" customFormat="1" ht="18.95" hidden="1" customHeight="1">
      <c r="A250" s="717"/>
      <c r="B250" s="711"/>
      <c r="C250" s="712"/>
      <c r="D250" s="556"/>
      <c r="E250" s="721"/>
      <c r="F250" s="721"/>
      <c r="G250" s="721"/>
      <c r="H250" s="715"/>
      <c r="I250" s="721"/>
      <c r="J250" s="721"/>
      <c r="K250" s="721"/>
      <c r="L250" s="715"/>
      <c r="M250" s="714"/>
      <c r="N250" s="721"/>
      <c r="O250" s="721"/>
      <c r="P250" s="721"/>
      <c r="Q250" s="715"/>
      <c r="R250" s="714"/>
      <c r="S250" s="721"/>
      <c r="T250" s="721"/>
      <c r="U250" s="721"/>
      <c r="V250" s="715"/>
      <c r="W250" s="714"/>
      <c r="X250" s="715"/>
      <c r="Y250" s="716"/>
      <c r="AA250" s="715"/>
      <c r="AC250" s="715"/>
    </row>
    <row r="251" spans="1:31" s="708" customFormat="1" ht="18.95" hidden="1" customHeight="1">
      <c r="A251" s="717"/>
      <c r="B251" s="817"/>
      <c r="C251" s="712"/>
      <c r="D251" s="556"/>
      <c r="E251" s="713"/>
      <c r="F251" s="713"/>
      <c r="G251" s="713"/>
      <c r="H251" s="714"/>
      <c r="I251" s="713"/>
      <c r="J251" s="713"/>
      <c r="K251" s="713"/>
      <c r="L251" s="714"/>
      <c r="M251" s="715"/>
      <c r="N251" s="713"/>
      <c r="O251" s="713"/>
      <c r="P251" s="713"/>
      <c r="Q251" s="714"/>
      <c r="R251" s="715"/>
      <c r="S251" s="713"/>
      <c r="T251" s="713"/>
      <c r="U251" s="713"/>
      <c r="V251" s="714"/>
      <c r="W251" s="715"/>
      <c r="X251" s="715"/>
      <c r="Y251" s="716"/>
      <c r="AA251" s="715"/>
      <c r="AC251" s="715"/>
    </row>
    <row r="252" spans="1:31" s="708" customFormat="1" ht="18.95" hidden="1" customHeight="1">
      <c r="A252" s="717"/>
      <c r="B252" s="817"/>
      <c r="C252" s="712"/>
      <c r="D252" s="556"/>
      <c r="E252" s="818"/>
      <c r="F252" s="818"/>
      <c r="G252" s="818"/>
      <c r="H252" s="733"/>
      <c r="I252" s="818"/>
      <c r="J252" s="818"/>
      <c r="K252" s="818"/>
      <c r="L252" s="715"/>
      <c r="M252" s="714"/>
      <c r="N252" s="818"/>
      <c r="O252" s="818"/>
      <c r="P252" s="818"/>
      <c r="Q252" s="715"/>
      <c r="R252" s="714"/>
      <c r="S252" s="818"/>
      <c r="T252" s="818"/>
      <c r="U252" s="818"/>
      <c r="V252" s="715"/>
      <c r="W252" s="714"/>
      <c r="X252" s="715"/>
      <c r="Y252" s="716"/>
      <c r="AA252" s="715"/>
      <c r="AC252" s="715"/>
    </row>
    <row r="253" spans="1:31" s="708" customFormat="1" ht="18.95" hidden="1" customHeight="1">
      <c r="A253" s="717"/>
      <c r="B253" s="817"/>
      <c r="C253" s="712"/>
      <c r="D253" s="556"/>
      <c r="E253" s="818"/>
      <c r="F253" s="818"/>
      <c r="G253" s="818"/>
      <c r="H253" s="714"/>
      <c r="I253" s="818"/>
      <c r="J253" s="818"/>
      <c r="K253" s="818"/>
      <c r="L253" s="714"/>
      <c r="M253" s="714"/>
      <c r="N253" s="818"/>
      <c r="O253" s="818"/>
      <c r="P253" s="818"/>
      <c r="Q253" s="714"/>
      <c r="R253" s="714"/>
      <c r="S253" s="818"/>
      <c r="T253" s="818"/>
      <c r="U253" s="818"/>
      <c r="V253" s="714"/>
      <c r="W253" s="714"/>
      <c r="X253" s="715"/>
      <c r="Y253" s="716"/>
      <c r="Z253" s="709"/>
      <c r="AA253" s="715"/>
      <c r="AB253" s="709"/>
      <c r="AC253" s="715"/>
      <c r="AD253" s="709"/>
      <c r="AE253" s="709"/>
    </row>
    <row r="254" spans="1:31" s="701" customFormat="1" ht="21.95" customHeight="1" collapsed="1">
      <c r="A254" s="782" t="s">
        <v>449</v>
      </c>
      <c r="B254" s="819" t="s">
        <v>450</v>
      </c>
      <c r="C254" s="747" t="s">
        <v>417</v>
      </c>
      <c r="D254" s="544"/>
      <c r="E254" s="748">
        <f>SUM(E255:E264,E269,E273:E275,E283,E284,E288:E294,E297:E300)+E301</f>
        <v>0</v>
      </c>
      <c r="F254" s="748">
        <f>SUM(F255:F264,F269,F273:F275,F283,F284,F288:F294,F297:F300)+F301</f>
        <v>0</v>
      </c>
      <c r="G254" s="748">
        <f>SUM(G255:G264,G269,G273:G275,G283,G284,G288:G294,G297:G300)+G301</f>
        <v>0</v>
      </c>
      <c r="H254" s="567">
        <f t="shared" ref="H254:H313" si="85">E254+F254+G254</f>
        <v>0</v>
      </c>
      <c r="I254" s="748">
        <f>SUM(I255:I264,I269,I273:I275,I283,I284,I288:I294,I297:I300)+I301</f>
        <v>0</v>
      </c>
      <c r="J254" s="748">
        <f>SUM(J255:J264,J269,J273:J275,J283,J284,J288:J294,J297:J300)+J301</f>
        <v>0</v>
      </c>
      <c r="K254" s="748">
        <f>SUM(K255:K264,K269,K273:K275,K283,K284,K288:K294,K297:K300)+K301</f>
        <v>0</v>
      </c>
      <c r="L254" s="567">
        <f t="shared" ref="L254:L313" si="86">I254+J254+K254</f>
        <v>0</v>
      </c>
      <c r="M254" s="567">
        <f t="shared" ref="M254:M313" si="87">L254+H254</f>
        <v>0</v>
      </c>
      <c r="N254" s="748">
        <f>SUM(N255:N264,N269,N273:N275,N283,N284,N288:N294,N297:N300)+N301</f>
        <v>0</v>
      </c>
      <c r="O254" s="748">
        <f>SUM(O255:O264,O269,O273:O275,O283,O284,O288:O294,O297:O300)+O301</f>
        <v>0</v>
      </c>
      <c r="P254" s="748">
        <f>SUM(P255:P264,P269,P273:P275,P283,P284,P288:P294,P297:P300)+P301</f>
        <v>0</v>
      </c>
      <c r="Q254" s="567">
        <f t="shared" ref="Q254:Q301" si="88">N254+O254+P254</f>
        <v>0</v>
      </c>
      <c r="R254" s="567">
        <f t="shared" ref="R254:R301" si="89">M254+Q254</f>
        <v>0</v>
      </c>
      <c r="S254" s="748">
        <f>SUM(S255:S264,S269,S273:S275,S283,S284,S288:S294,S297:S300)+S301</f>
        <v>0</v>
      </c>
      <c r="T254" s="748">
        <f>SUM(T255:T264,T269,T273:T275,T283,T284,T288:T294,T297:T300)+T301</f>
        <v>0</v>
      </c>
      <c r="U254" s="748">
        <f>SUM(U255:U264,U269,U273:U275,U283,U284,U288:U294,U297:U300)+U301</f>
        <v>0</v>
      </c>
      <c r="V254" s="567">
        <f t="shared" ref="V254:V313" si="90">S254+T254+U254</f>
        <v>0</v>
      </c>
      <c r="W254" s="567">
        <f t="shared" ref="W254:W301" si="91">Q254+V254</f>
        <v>0</v>
      </c>
      <c r="X254" s="567">
        <f t="shared" ref="X254:X313" si="92">R254+V254</f>
        <v>0</v>
      </c>
      <c r="Y254" s="636"/>
      <c r="Z254" s="667"/>
      <c r="AA254" s="567"/>
      <c r="AB254" s="820"/>
      <c r="AC254" s="567">
        <f t="shared" si="84"/>
        <v>0</v>
      </c>
      <c r="AD254" s="667"/>
      <c r="AE254" s="667"/>
    </row>
    <row r="255" spans="1:31" s="667" customFormat="1" ht="21.95" hidden="1" customHeight="1" outlineLevel="1">
      <c r="A255" s="783" t="s">
        <v>294</v>
      </c>
      <c r="B255" s="821" t="s">
        <v>295</v>
      </c>
      <c r="C255" s="822" t="s">
        <v>417</v>
      </c>
      <c r="D255" s="556"/>
      <c r="E255" s="786">
        <f>лаз!E185</f>
        <v>0</v>
      </c>
      <c r="F255" s="786">
        <f>лаз!F185</f>
        <v>0</v>
      </c>
      <c r="G255" s="786">
        <f>лаз!G185</f>
        <v>0</v>
      </c>
      <c r="H255" s="787">
        <f t="shared" si="85"/>
        <v>0</v>
      </c>
      <c r="I255" s="786">
        <f>лаз!I185</f>
        <v>0</v>
      </c>
      <c r="J255" s="786">
        <f>лаз!J185</f>
        <v>0</v>
      </c>
      <c r="K255" s="786">
        <f>лаз!K185</f>
        <v>0</v>
      </c>
      <c r="L255" s="787">
        <f t="shared" si="86"/>
        <v>0</v>
      </c>
      <c r="M255" s="787">
        <f t="shared" si="87"/>
        <v>0</v>
      </c>
      <c r="N255" s="786">
        <f>лаз!N185</f>
        <v>0</v>
      </c>
      <c r="O255" s="786">
        <f>лаз!O185</f>
        <v>0</v>
      </c>
      <c r="P255" s="786">
        <f>лаз!P185</f>
        <v>0</v>
      </c>
      <c r="Q255" s="787">
        <f t="shared" si="88"/>
        <v>0</v>
      </c>
      <c r="R255" s="787">
        <f t="shared" si="89"/>
        <v>0</v>
      </c>
      <c r="S255" s="786">
        <f>лаз!S185</f>
        <v>0</v>
      </c>
      <c r="T255" s="786">
        <f>лаз!T185</f>
        <v>0</v>
      </c>
      <c r="U255" s="786">
        <f>лаз!U185</f>
        <v>0</v>
      </c>
      <c r="V255" s="787">
        <f t="shared" si="90"/>
        <v>0</v>
      </c>
      <c r="W255" s="787">
        <f t="shared" si="91"/>
        <v>0</v>
      </c>
      <c r="X255" s="788">
        <f t="shared" si="92"/>
        <v>0</v>
      </c>
      <c r="Y255" s="600"/>
      <c r="AA255" s="788"/>
      <c r="AB255" s="820"/>
      <c r="AC255" s="788">
        <f t="shared" si="84"/>
        <v>0</v>
      </c>
    </row>
    <row r="256" spans="1:31" s="667" customFormat="1" ht="21.95" hidden="1" customHeight="1" outlineLevel="1">
      <c r="A256" s="783" t="s">
        <v>296</v>
      </c>
      <c r="B256" s="821" t="s">
        <v>297</v>
      </c>
      <c r="C256" s="822" t="s">
        <v>417</v>
      </c>
      <c r="D256" s="556"/>
      <c r="E256" s="786">
        <f>лаз!E186</f>
        <v>0</v>
      </c>
      <c r="F256" s="786">
        <f>лаз!F186</f>
        <v>0</v>
      </c>
      <c r="G256" s="786">
        <f>лаз!G186</f>
        <v>0</v>
      </c>
      <c r="H256" s="787">
        <f t="shared" si="85"/>
        <v>0</v>
      </c>
      <c r="I256" s="786">
        <f>лаз!I186</f>
        <v>0</v>
      </c>
      <c r="J256" s="786">
        <f>лаз!J186</f>
        <v>0</v>
      </c>
      <c r="K256" s="786">
        <f>лаз!K186</f>
        <v>0</v>
      </c>
      <c r="L256" s="787">
        <f t="shared" si="86"/>
        <v>0</v>
      </c>
      <c r="M256" s="787">
        <f t="shared" si="87"/>
        <v>0</v>
      </c>
      <c r="N256" s="786">
        <f>лаз!N186</f>
        <v>0</v>
      </c>
      <c r="O256" s="786">
        <f>лаз!O186</f>
        <v>0</v>
      </c>
      <c r="P256" s="786">
        <f>лаз!P186</f>
        <v>0</v>
      </c>
      <c r="Q256" s="787">
        <f t="shared" si="88"/>
        <v>0</v>
      </c>
      <c r="R256" s="787">
        <f t="shared" si="89"/>
        <v>0</v>
      </c>
      <c r="S256" s="786">
        <f>лаз!S186</f>
        <v>0</v>
      </c>
      <c r="T256" s="786">
        <f>лаз!T186</f>
        <v>0</v>
      </c>
      <c r="U256" s="786">
        <f>лаз!U186</f>
        <v>0</v>
      </c>
      <c r="V256" s="787">
        <f t="shared" si="90"/>
        <v>0</v>
      </c>
      <c r="W256" s="787">
        <f t="shared" si="91"/>
        <v>0</v>
      </c>
      <c r="X256" s="788">
        <f t="shared" si="92"/>
        <v>0</v>
      </c>
      <c r="Y256" s="600"/>
      <c r="AA256" s="788"/>
      <c r="AB256" s="820"/>
      <c r="AC256" s="788">
        <f t="shared" si="84"/>
        <v>0</v>
      </c>
    </row>
    <row r="257" spans="1:29" s="667" customFormat="1" ht="21.95" hidden="1" customHeight="1" outlineLevel="1">
      <c r="A257" s="783" t="s">
        <v>298</v>
      </c>
      <c r="B257" s="821" t="s">
        <v>299</v>
      </c>
      <c r="C257" s="822" t="s">
        <v>417</v>
      </c>
      <c r="D257" s="556"/>
      <c r="E257" s="786">
        <f>лаз!E187</f>
        <v>0</v>
      </c>
      <c r="F257" s="786">
        <f>лаз!F187</f>
        <v>0</v>
      </c>
      <c r="G257" s="786">
        <f>лаз!G187</f>
        <v>0</v>
      </c>
      <c r="H257" s="787">
        <f t="shared" si="85"/>
        <v>0</v>
      </c>
      <c r="I257" s="786">
        <f>лаз!I187</f>
        <v>0</v>
      </c>
      <c r="J257" s="786">
        <f>лаз!J187</f>
        <v>0</v>
      </c>
      <c r="K257" s="786">
        <f>лаз!K187</f>
        <v>0</v>
      </c>
      <c r="L257" s="787">
        <f t="shared" si="86"/>
        <v>0</v>
      </c>
      <c r="M257" s="787">
        <f t="shared" si="87"/>
        <v>0</v>
      </c>
      <c r="N257" s="786">
        <f>лаз!N187</f>
        <v>0</v>
      </c>
      <c r="O257" s="786">
        <f>лаз!O187</f>
        <v>0</v>
      </c>
      <c r="P257" s="786">
        <f>лаз!P187</f>
        <v>0</v>
      </c>
      <c r="Q257" s="787">
        <f t="shared" si="88"/>
        <v>0</v>
      </c>
      <c r="R257" s="787">
        <f t="shared" si="89"/>
        <v>0</v>
      </c>
      <c r="S257" s="786">
        <f>лаз!S187</f>
        <v>0</v>
      </c>
      <c r="T257" s="786">
        <f>лаз!T187</f>
        <v>0</v>
      </c>
      <c r="U257" s="786">
        <f>лаз!U187</f>
        <v>0</v>
      </c>
      <c r="V257" s="787">
        <f t="shared" si="90"/>
        <v>0</v>
      </c>
      <c r="W257" s="787">
        <f t="shared" si="91"/>
        <v>0</v>
      </c>
      <c r="X257" s="788">
        <f t="shared" si="92"/>
        <v>0</v>
      </c>
      <c r="Y257" s="600"/>
      <c r="AA257" s="788"/>
      <c r="AB257" s="820"/>
      <c r="AC257" s="788">
        <f t="shared" si="84"/>
        <v>0</v>
      </c>
    </row>
    <row r="258" spans="1:29" s="667" customFormat="1" ht="21.95" hidden="1" customHeight="1" outlineLevel="1">
      <c r="A258" s="783" t="s">
        <v>300</v>
      </c>
      <c r="B258" s="821" t="s">
        <v>301</v>
      </c>
      <c r="C258" s="822" t="s">
        <v>417</v>
      </c>
      <c r="D258" s="556"/>
      <c r="E258" s="786">
        <f>лаз!E188</f>
        <v>0</v>
      </c>
      <c r="F258" s="786">
        <f>лаз!F188</f>
        <v>0</v>
      </c>
      <c r="G258" s="786">
        <f>лаз!G188</f>
        <v>0</v>
      </c>
      <c r="H258" s="787">
        <f t="shared" si="85"/>
        <v>0</v>
      </c>
      <c r="I258" s="786">
        <f>лаз!I188</f>
        <v>0</v>
      </c>
      <c r="J258" s="786">
        <f>лаз!J188</f>
        <v>0</v>
      </c>
      <c r="K258" s="786">
        <f>лаз!K188</f>
        <v>0</v>
      </c>
      <c r="L258" s="787">
        <f t="shared" si="86"/>
        <v>0</v>
      </c>
      <c r="M258" s="787">
        <f t="shared" si="87"/>
        <v>0</v>
      </c>
      <c r="N258" s="786">
        <f>лаз!N188</f>
        <v>0</v>
      </c>
      <c r="O258" s="786">
        <f>лаз!O188</f>
        <v>0</v>
      </c>
      <c r="P258" s="786">
        <f>лаз!P188</f>
        <v>0</v>
      </c>
      <c r="Q258" s="787">
        <f t="shared" si="88"/>
        <v>0</v>
      </c>
      <c r="R258" s="787">
        <f t="shared" si="89"/>
        <v>0</v>
      </c>
      <c r="S258" s="786">
        <f>лаз!S188</f>
        <v>0</v>
      </c>
      <c r="T258" s="786">
        <f>лаз!T188</f>
        <v>0</v>
      </c>
      <c r="U258" s="786">
        <f>лаз!U188</f>
        <v>0</v>
      </c>
      <c r="V258" s="787">
        <f t="shared" si="90"/>
        <v>0</v>
      </c>
      <c r="W258" s="787">
        <f t="shared" si="91"/>
        <v>0</v>
      </c>
      <c r="X258" s="788">
        <f t="shared" si="92"/>
        <v>0</v>
      </c>
      <c r="Y258" s="600"/>
      <c r="AA258" s="788"/>
      <c r="AB258" s="820"/>
      <c r="AC258" s="788">
        <f t="shared" si="84"/>
        <v>0</v>
      </c>
    </row>
    <row r="259" spans="1:29" s="667" customFormat="1" ht="21.95" hidden="1" customHeight="1" outlineLevel="1">
      <c r="A259" s="783" t="s">
        <v>302</v>
      </c>
      <c r="B259" s="821" t="s">
        <v>303</v>
      </c>
      <c r="C259" s="822" t="s">
        <v>417</v>
      </c>
      <c r="D259" s="556"/>
      <c r="E259" s="786">
        <f>лаз!E189</f>
        <v>0</v>
      </c>
      <c r="F259" s="786">
        <f>лаз!F189</f>
        <v>0</v>
      </c>
      <c r="G259" s="786">
        <f>лаз!G189</f>
        <v>0</v>
      </c>
      <c r="H259" s="787">
        <f t="shared" si="85"/>
        <v>0</v>
      </c>
      <c r="I259" s="786">
        <f>лаз!I189</f>
        <v>0</v>
      </c>
      <c r="J259" s="786">
        <f>лаз!J189</f>
        <v>0</v>
      </c>
      <c r="K259" s="786">
        <f>лаз!K189</f>
        <v>0</v>
      </c>
      <c r="L259" s="787">
        <f t="shared" si="86"/>
        <v>0</v>
      </c>
      <c r="M259" s="787">
        <f t="shared" si="87"/>
        <v>0</v>
      </c>
      <c r="N259" s="786">
        <f>лаз!N189</f>
        <v>0</v>
      </c>
      <c r="O259" s="786">
        <f>лаз!O189</f>
        <v>0</v>
      </c>
      <c r="P259" s="786">
        <f>лаз!P189</f>
        <v>0</v>
      </c>
      <c r="Q259" s="787">
        <f t="shared" si="88"/>
        <v>0</v>
      </c>
      <c r="R259" s="787">
        <f t="shared" si="89"/>
        <v>0</v>
      </c>
      <c r="S259" s="786">
        <f>лаз!S189</f>
        <v>0</v>
      </c>
      <c r="T259" s="786">
        <f>лаз!T189</f>
        <v>0</v>
      </c>
      <c r="U259" s="786">
        <f>лаз!U189</f>
        <v>0</v>
      </c>
      <c r="V259" s="787">
        <f t="shared" si="90"/>
        <v>0</v>
      </c>
      <c r="W259" s="787">
        <f t="shared" si="91"/>
        <v>0</v>
      </c>
      <c r="X259" s="788">
        <f t="shared" si="92"/>
        <v>0</v>
      </c>
      <c r="Y259" s="600"/>
      <c r="AA259" s="788"/>
      <c r="AB259" s="820"/>
      <c r="AC259" s="788">
        <f t="shared" si="84"/>
        <v>0</v>
      </c>
    </row>
    <row r="260" spans="1:29" s="667" customFormat="1" ht="21.95" hidden="1" customHeight="1" outlineLevel="1">
      <c r="A260" s="783" t="s">
        <v>304</v>
      </c>
      <c r="B260" s="821" t="s">
        <v>305</v>
      </c>
      <c r="C260" s="822" t="s">
        <v>417</v>
      </c>
      <c r="D260" s="556"/>
      <c r="E260" s="786">
        <f>лаз!E190</f>
        <v>0</v>
      </c>
      <c r="F260" s="786">
        <f>лаз!F190</f>
        <v>0</v>
      </c>
      <c r="G260" s="786">
        <f>лаз!G190</f>
        <v>0</v>
      </c>
      <c r="H260" s="787">
        <f t="shared" si="85"/>
        <v>0</v>
      </c>
      <c r="I260" s="786">
        <f>лаз!I190</f>
        <v>0</v>
      </c>
      <c r="J260" s="786">
        <f>лаз!J190</f>
        <v>0</v>
      </c>
      <c r="K260" s="786">
        <f>лаз!K190</f>
        <v>0</v>
      </c>
      <c r="L260" s="787">
        <f t="shared" si="86"/>
        <v>0</v>
      </c>
      <c r="M260" s="787">
        <f t="shared" si="87"/>
        <v>0</v>
      </c>
      <c r="N260" s="786">
        <f>лаз!N190</f>
        <v>0</v>
      </c>
      <c r="O260" s="786">
        <f>лаз!O190</f>
        <v>0</v>
      </c>
      <c r="P260" s="786">
        <f>лаз!P190</f>
        <v>0</v>
      </c>
      <c r="Q260" s="787">
        <f t="shared" si="88"/>
        <v>0</v>
      </c>
      <c r="R260" s="787">
        <f t="shared" si="89"/>
        <v>0</v>
      </c>
      <c r="S260" s="786">
        <f>лаз!S190</f>
        <v>0</v>
      </c>
      <c r="T260" s="786">
        <f>лаз!T190</f>
        <v>0</v>
      </c>
      <c r="U260" s="786">
        <f>лаз!U190</f>
        <v>0</v>
      </c>
      <c r="V260" s="787">
        <f t="shared" si="90"/>
        <v>0</v>
      </c>
      <c r="W260" s="787">
        <f t="shared" si="91"/>
        <v>0</v>
      </c>
      <c r="X260" s="788">
        <f t="shared" si="92"/>
        <v>0</v>
      </c>
      <c r="Y260" s="600"/>
      <c r="AA260" s="788"/>
      <c r="AB260" s="820"/>
      <c r="AC260" s="788">
        <f t="shared" si="84"/>
        <v>0</v>
      </c>
    </row>
    <row r="261" spans="1:29" s="667" customFormat="1" ht="21.95" hidden="1" customHeight="1" outlineLevel="1">
      <c r="A261" s="783" t="s">
        <v>306</v>
      </c>
      <c r="B261" s="821" t="s">
        <v>307</v>
      </c>
      <c r="C261" s="822" t="s">
        <v>417</v>
      </c>
      <c r="D261" s="556"/>
      <c r="E261" s="786">
        <f>лаз!E191</f>
        <v>0</v>
      </c>
      <c r="F261" s="786">
        <f>лаз!F191</f>
        <v>0</v>
      </c>
      <c r="G261" s="786">
        <f>лаз!G191</f>
        <v>0</v>
      </c>
      <c r="H261" s="787">
        <f t="shared" si="85"/>
        <v>0</v>
      </c>
      <c r="I261" s="786">
        <f>лаз!I191</f>
        <v>0</v>
      </c>
      <c r="J261" s="786">
        <f>лаз!J191</f>
        <v>0</v>
      </c>
      <c r="K261" s="786">
        <f>лаз!K191</f>
        <v>0</v>
      </c>
      <c r="L261" s="787">
        <f t="shared" si="86"/>
        <v>0</v>
      </c>
      <c r="M261" s="787">
        <f t="shared" si="87"/>
        <v>0</v>
      </c>
      <c r="N261" s="786">
        <f>лаз!N191</f>
        <v>0</v>
      </c>
      <c r="O261" s="786">
        <f>лаз!O191</f>
        <v>0</v>
      </c>
      <c r="P261" s="786">
        <f>лаз!P191</f>
        <v>0</v>
      </c>
      <c r="Q261" s="787">
        <f t="shared" si="88"/>
        <v>0</v>
      </c>
      <c r="R261" s="787">
        <f t="shared" si="89"/>
        <v>0</v>
      </c>
      <c r="S261" s="786">
        <f>лаз!S191</f>
        <v>0</v>
      </c>
      <c r="T261" s="786">
        <f>лаз!T191</f>
        <v>0</v>
      </c>
      <c r="U261" s="786">
        <f>лаз!U191</f>
        <v>0</v>
      </c>
      <c r="V261" s="787">
        <f t="shared" si="90"/>
        <v>0</v>
      </c>
      <c r="W261" s="787">
        <f t="shared" si="91"/>
        <v>0</v>
      </c>
      <c r="X261" s="788">
        <f t="shared" si="92"/>
        <v>0</v>
      </c>
      <c r="Y261" s="600"/>
      <c r="AA261" s="788"/>
      <c r="AB261" s="820"/>
      <c r="AC261" s="788">
        <f t="shared" si="84"/>
        <v>0</v>
      </c>
    </row>
    <row r="262" spans="1:29" s="667" customFormat="1" ht="21.95" hidden="1" customHeight="1" outlineLevel="1">
      <c r="A262" s="783" t="s">
        <v>308</v>
      </c>
      <c r="B262" s="821" t="s">
        <v>309</v>
      </c>
      <c r="C262" s="822" t="s">
        <v>417</v>
      </c>
      <c r="D262" s="556"/>
      <c r="E262" s="786">
        <f>лаз!E192</f>
        <v>0</v>
      </c>
      <c r="F262" s="786">
        <f>лаз!F192</f>
        <v>0</v>
      </c>
      <c r="G262" s="786">
        <f>лаз!G192</f>
        <v>0</v>
      </c>
      <c r="H262" s="787">
        <f t="shared" si="85"/>
        <v>0</v>
      </c>
      <c r="I262" s="786">
        <f>лаз!I192</f>
        <v>0</v>
      </c>
      <c r="J262" s="786">
        <f>лаз!J192</f>
        <v>0</v>
      </c>
      <c r="K262" s="786">
        <f>лаз!K192</f>
        <v>0</v>
      </c>
      <c r="L262" s="787">
        <f t="shared" si="86"/>
        <v>0</v>
      </c>
      <c r="M262" s="787">
        <f t="shared" si="87"/>
        <v>0</v>
      </c>
      <c r="N262" s="786">
        <f>лаз!N192</f>
        <v>0</v>
      </c>
      <c r="O262" s="786">
        <f>лаз!O192</f>
        <v>0</v>
      </c>
      <c r="P262" s="786">
        <f>лаз!P192</f>
        <v>0</v>
      </c>
      <c r="Q262" s="787">
        <f t="shared" si="88"/>
        <v>0</v>
      </c>
      <c r="R262" s="787">
        <f t="shared" si="89"/>
        <v>0</v>
      </c>
      <c r="S262" s="786">
        <f>лаз!S192</f>
        <v>0</v>
      </c>
      <c r="T262" s="786">
        <f>лаз!T192</f>
        <v>0</v>
      </c>
      <c r="U262" s="786">
        <f>лаз!U192</f>
        <v>0</v>
      </c>
      <c r="V262" s="787">
        <f t="shared" si="90"/>
        <v>0</v>
      </c>
      <c r="W262" s="787">
        <f t="shared" si="91"/>
        <v>0</v>
      </c>
      <c r="X262" s="788">
        <f t="shared" si="92"/>
        <v>0</v>
      </c>
      <c r="Y262" s="600"/>
      <c r="AA262" s="788"/>
      <c r="AB262" s="820"/>
      <c r="AC262" s="788">
        <f t="shared" si="84"/>
        <v>0</v>
      </c>
    </row>
    <row r="263" spans="1:29" s="667" customFormat="1" ht="21.95" hidden="1" customHeight="1" outlineLevel="1">
      <c r="A263" s="783" t="s">
        <v>310</v>
      </c>
      <c r="B263" s="821" t="s">
        <v>311</v>
      </c>
      <c r="C263" s="822" t="s">
        <v>417</v>
      </c>
      <c r="D263" s="556"/>
      <c r="E263" s="786">
        <f>лаз!E193</f>
        <v>0</v>
      </c>
      <c r="F263" s="786">
        <f>лаз!F193</f>
        <v>0</v>
      </c>
      <c r="G263" s="786">
        <f>лаз!G193</f>
        <v>0</v>
      </c>
      <c r="H263" s="787">
        <f t="shared" si="85"/>
        <v>0</v>
      </c>
      <c r="I263" s="786">
        <f>лаз!I193</f>
        <v>0</v>
      </c>
      <c r="J263" s="786">
        <f>лаз!J193</f>
        <v>0</v>
      </c>
      <c r="K263" s="786">
        <f>лаз!K193</f>
        <v>0</v>
      </c>
      <c r="L263" s="787">
        <f t="shared" si="86"/>
        <v>0</v>
      </c>
      <c r="M263" s="787">
        <f t="shared" si="87"/>
        <v>0</v>
      </c>
      <c r="N263" s="786">
        <f>лаз!N193</f>
        <v>0</v>
      </c>
      <c r="O263" s="786">
        <f>лаз!O193</f>
        <v>0</v>
      </c>
      <c r="P263" s="786">
        <f>лаз!P193</f>
        <v>0</v>
      </c>
      <c r="Q263" s="787">
        <f t="shared" si="88"/>
        <v>0</v>
      </c>
      <c r="R263" s="787">
        <f t="shared" si="89"/>
        <v>0</v>
      </c>
      <c r="S263" s="786">
        <f>лаз!S193</f>
        <v>0</v>
      </c>
      <c r="T263" s="786">
        <f>лаз!T193</f>
        <v>0</v>
      </c>
      <c r="U263" s="786">
        <f>лаз!U193</f>
        <v>0</v>
      </c>
      <c r="V263" s="787">
        <f t="shared" si="90"/>
        <v>0</v>
      </c>
      <c r="W263" s="787">
        <f t="shared" si="91"/>
        <v>0</v>
      </c>
      <c r="X263" s="788">
        <f t="shared" si="92"/>
        <v>0</v>
      </c>
      <c r="Y263" s="600"/>
      <c r="AA263" s="788"/>
      <c r="AB263" s="820"/>
      <c r="AC263" s="788">
        <f t="shared" si="84"/>
        <v>0</v>
      </c>
    </row>
    <row r="264" spans="1:29" s="667" customFormat="1" ht="21.95" hidden="1" customHeight="1" outlineLevel="1">
      <c r="A264" s="783" t="s">
        <v>312</v>
      </c>
      <c r="B264" s="823" t="s">
        <v>313</v>
      </c>
      <c r="C264" s="824" t="s">
        <v>417</v>
      </c>
      <c r="D264" s="730"/>
      <c r="E264" s="825">
        <f>E265+E266+E267+E268</f>
        <v>0</v>
      </c>
      <c r="F264" s="825">
        <f>F265+F266+F267+F268</f>
        <v>0</v>
      </c>
      <c r="G264" s="825">
        <f>G265+G266+G267+G268</f>
        <v>0</v>
      </c>
      <c r="H264" s="826">
        <f t="shared" si="85"/>
        <v>0</v>
      </c>
      <c r="I264" s="825">
        <f>I265+I266+I267+I268</f>
        <v>0</v>
      </c>
      <c r="J264" s="825">
        <f>J265+J266+J267+J268</f>
        <v>0</v>
      </c>
      <c r="K264" s="825">
        <f>K265+K266+K267+K268</f>
        <v>0</v>
      </c>
      <c r="L264" s="826">
        <f t="shared" si="86"/>
        <v>0</v>
      </c>
      <c r="M264" s="826">
        <f t="shared" si="87"/>
        <v>0</v>
      </c>
      <c r="N264" s="825">
        <f>N265+N266+N267+N268</f>
        <v>0</v>
      </c>
      <c r="O264" s="825">
        <f>O265+O266+O267+O268</f>
        <v>0</v>
      </c>
      <c r="P264" s="825">
        <f>P265+P266+P267+P268</f>
        <v>0</v>
      </c>
      <c r="Q264" s="826">
        <f t="shared" si="88"/>
        <v>0</v>
      </c>
      <c r="R264" s="826">
        <f t="shared" si="89"/>
        <v>0</v>
      </c>
      <c r="S264" s="825">
        <f>S265+S266+S267+S268</f>
        <v>0</v>
      </c>
      <c r="T264" s="825">
        <f>T265+T266+T267+T268</f>
        <v>0</v>
      </c>
      <c r="U264" s="825">
        <f>U265+U266+U267+U268</f>
        <v>0</v>
      </c>
      <c r="V264" s="826">
        <f t="shared" si="90"/>
        <v>0</v>
      </c>
      <c r="W264" s="826">
        <f t="shared" si="91"/>
        <v>0</v>
      </c>
      <c r="X264" s="827">
        <f t="shared" si="92"/>
        <v>0</v>
      </c>
      <c r="Y264" s="830"/>
      <c r="AA264" s="827"/>
      <c r="AB264" s="820"/>
      <c r="AC264" s="827">
        <f t="shared" si="84"/>
        <v>0</v>
      </c>
    </row>
    <row r="265" spans="1:29" s="667" customFormat="1" ht="21.95" hidden="1" customHeight="1" outlineLevel="1">
      <c r="A265" s="783" t="s">
        <v>314</v>
      </c>
      <c r="B265" s="828" t="s">
        <v>315</v>
      </c>
      <c r="C265" s="822" t="s">
        <v>417</v>
      </c>
      <c r="D265" s="556"/>
      <c r="E265" s="786">
        <f>лаз!E195</f>
        <v>0</v>
      </c>
      <c r="F265" s="786">
        <f>лаз!F195</f>
        <v>0</v>
      </c>
      <c r="G265" s="786">
        <f>лаз!G195</f>
        <v>0</v>
      </c>
      <c r="H265" s="787">
        <f t="shared" si="85"/>
        <v>0</v>
      </c>
      <c r="I265" s="786">
        <f>лаз!I195</f>
        <v>0</v>
      </c>
      <c r="J265" s="786">
        <f>лаз!J195</f>
        <v>0</v>
      </c>
      <c r="K265" s="786">
        <f>лаз!K195</f>
        <v>0</v>
      </c>
      <c r="L265" s="787">
        <f t="shared" si="86"/>
        <v>0</v>
      </c>
      <c r="M265" s="787">
        <f t="shared" si="87"/>
        <v>0</v>
      </c>
      <c r="N265" s="786">
        <f>лаз!N195</f>
        <v>0</v>
      </c>
      <c r="O265" s="786">
        <f>лаз!O195</f>
        <v>0</v>
      </c>
      <c r="P265" s="786">
        <f>лаз!P195</f>
        <v>0</v>
      </c>
      <c r="Q265" s="787">
        <f t="shared" si="88"/>
        <v>0</v>
      </c>
      <c r="R265" s="787">
        <f t="shared" si="89"/>
        <v>0</v>
      </c>
      <c r="S265" s="786">
        <f>лаз!S195</f>
        <v>0</v>
      </c>
      <c r="T265" s="786">
        <f>лаз!T195</f>
        <v>0</v>
      </c>
      <c r="U265" s="786">
        <f>лаз!U195</f>
        <v>0</v>
      </c>
      <c r="V265" s="787">
        <f t="shared" si="90"/>
        <v>0</v>
      </c>
      <c r="W265" s="787">
        <f t="shared" si="91"/>
        <v>0</v>
      </c>
      <c r="X265" s="788">
        <f t="shared" si="92"/>
        <v>0</v>
      </c>
      <c r="Y265" s="600"/>
      <c r="AA265" s="788"/>
      <c r="AB265" s="820"/>
      <c r="AC265" s="788">
        <f t="shared" si="84"/>
        <v>0</v>
      </c>
    </row>
    <row r="266" spans="1:29" s="667" customFormat="1" ht="21.95" hidden="1" customHeight="1" outlineLevel="1">
      <c r="A266" s="783" t="s">
        <v>316</v>
      </c>
      <c r="B266" s="828" t="s">
        <v>317</v>
      </c>
      <c r="C266" s="822" t="s">
        <v>417</v>
      </c>
      <c r="D266" s="556"/>
      <c r="E266" s="786">
        <f>лаз!E196</f>
        <v>0</v>
      </c>
      <c r="F266" s="786">
        <f>лаз!F196</f>
        <v>0</v>
      </c>
      <c r="G266" s="786">
        <f>лаз!G196</f>
        <v>0</v>
      </c>
      <c r="H266" s="787">
        <f t="shared" si="85"/>
        <v>0</v>
      </c>
      <c r="I266" s="786">
        <f>лаз!I196</f>
        <v>0</v>
      </c>
      <c r="J266" s="786">
        <f>лаз!J196</f>
        <v>0</v>
      </c>
      <c r="K266" s="786">
        <f>лаз!K196</f>
        <v>0</v>
      </c>
      <c r="L266" s="787">
        <f t="shared" si="86"/>
        <v>0</v>
      </c>
      <c r="M266" s="787">
        <f t="shared" si="87"/>
        <v>0</v>
      </c>
      <c r="N266" s="786">
        <f>лаз!N196</f>
        <v>0</v>
      </c>
      <c r="O266" s="786">
        <f>лаз!O196</f>
        <v>0</v>
      </c>
      <c r="P266" s="786">
        <f>лаз!P196</f>
        <v>0</v>
      </c>
      <c r="Q266" s="787">
        <f t="shared" si="88"/>
        <v>0</v>
      </c>
      <c r="R266" s="787">
        <f t="shared" si="89"/>
        <v>0</v>
      </c>
      <c r="S266" s="786">
        <f>лаз!S196</f>
        <v>0</v>
      </c>
      <c r="T266" s="786">
        <f>лаз!T196</f>
        <v>0</v>
      </c>
      <c r="U266" s="786">
        <f>лаз!U196</f>
        <v>0</v>
      </c>
      <c r="V266" s="787">
        <f t="shared" si="90"/>
        <v>0</v>
      </c>
      <c r="W266" s="787">
        <f t="shared" si="91"/>
        <v>0</v>
      </c>
      <c r="X266" s="788">
        <f t="shared" si="92"/>
        <v>0</v>
      </c>
      <c r="Y266" s="600"/>
      <c r="AA266" s="788"/>
      <c r="AB266" s="820"/>
      <c r="AC266" s="788">
        <f t="shared" si="84"/>
        <v>0</v>
      </c>
    </row>
    <row r="267" spans="1:29" s="667" customFormat="1" ht="21.95" hidden="1" customHeight="1" outlineLevel="1">
      <c r="A267" s="783" t="s">
        <v>318</v>
      </c>
      <c r="B267" s="828" t="s">
        <v>319</v>
      </c>
      <c r="C267" s="822" t="s">
        <v>417</v>
      </c>
      <c r="D267" s="556"/>
      <c r="E267" s="786">
        <f>лаз!E197</f>
        <v>0</v>
      </c>
      <c r="F267" s="786">
        <f>лаз!F197</f>
        <v>0</v>
      </c>
      <c r="G267" s="786">
        <f>лаз!G197</f>
        <v>0</v>
      </c>
      <c r="H267" s="787">
        <f t="shared" si="85"/>
        <v>0</v>
      </c>
      <c r="I267" s="786">
        <f>лаз!I197</f>
        <v>0</v>
      </c>
      <c r="J267" s="786">
        <f>лаз!J197</f>
        <v>0</v>
      </c>
      <c r="K267" s="786">
        <f>лаз!K197</f>
        <v>0</v>
      </c>
      <c r="L267" s="787">
        <f t="shared" si="86"/>
        <v>0</v>
      </c>
      <c r="M267" s="787">
        <f t="shared" si="87"/>
        <v>0</v>
      </c>
      <c r="N267" s="786">
        <f>лаз!N197</f>
        <v>0</v>
      </c>
      <c r="O267" s="786">
        <f>лаз!O197</f>
        <v>0</v>
      </c>
      <c r="P267" s="786">
        <f>лаз!P197</f>
        <v>0</v>
      </c>
      <c r="Q267" s="787">
        <f t="shared" si="88"/>
        <v>0</v>
      </c>
      <c r="R267" s="787">
        <f t="shared" si="89"/>
        <v>0</v>
      </c>
      <c r="S267" s="786">
        <f>лаз!S197</f>
        <v>0</v>
      </c>
      <c r="T267" s="786">
        <f>лаз!T197</f>
        <v>0</v>
      </c>
      <c r="U267" s="786">
        <f>лаз!U197</f>
        <v>0</v>
      </c>
      <c r="V267" s="787">
        <f t="shared" si="90"/>
        <v>0</v>
      </c>
      <c r="W267" s="787">
        <f t="shared" si="91"/>
        <v>0</v>
      </c>
      <c r="X267" s="788">
        <f t="shared" si="92"/>
        <v>0</v>
      </c>
      <c r="Y267" s="600"/>
      <c r="AA267" s="788"/>
      <c r="AB267" s="820"/>
      <c r="AC267" s="788">
        <f t="shared" si="84"/>
        <v>0</v>
      </c>
    </row>
    <row r="268" spans="1:29" s="667" customFormat="1" ht="21.95" hidden="1" customHeight="1" outlineLevel="1">
      <c r="A268" s="783" t="s">
        <v>320</v>
      </c>
      <c r="B268" s="828" t="s">
        <v>321</v>
      </c>
      <c r="C268" s="822" t="s">
        <v>417</v>
      </c>
      <c r="D268" s="556"/>
      <c r="E268" s="786">
        <f>лаз!E198</f>
        <v>0</v>
      </c>
      <c r="F268" s="786">
        <f>лаз!F198</f>
        <v>0</v>
      </c>
      <c r="G268" s="786">
        <f>лаз!G198</f>
        <v>0</v>
      </c>
      <c r="H268" s="787">
        <f t="shared" si="85"/>
        <v>0</v>
      </c>
      <c r="I268" s="786">
        <f>лаз!I198</f>
        <v>0</v>
      </c>
      <c r="J268" s="786">
        <f>лаз!J198</f>
        <v>0</v>
      </c>
      <c r="K268" s="786">
        <f>лаз!K198</f>
        <v>0</v>
      </c>
      <c r="L268" s="787">
        <f t="shared" si="86"/>
        <v>0</v>
      </c>
      <c r="M268" s="787">
        <f t="shared" si="87"/>
        <v>0</v>
      </c>
      <c r="N268" s="786">
        <f>лаз!N198</f>
        <v>0</v>
      </c>
      <c r="O268" s="786">
        <f>лаз!O198</f>
        <v>0</v>
      </c>
      <c r="P268" s="786">
        <f>лаз!P198</f>
        <v>0</v>
      </c>
      <c r="Q268" s="787">
        <f t="shared" si="88"/>
        <v>0</v>
      </c>
      <c r="R268" s="787">
        <f t="shared" si="89"/>
        <v>0</v>
      </c>
      <c r="S268" s="786">
        <f>лаз!S198</f>
        <v>0</v>
      </c>
      <c r="T268" s="786">
        <f>лаз!T198</f>
        <v>0</v>
      </c>
      <c r="U268" s="786">
        <f>лаз!U198</f>
        <v>0</v>
      </c>
      <c r="V268" s="787">
        <f t="shared" si="90"/>
        <v>0</v>
      </c>
      <c r="W268" s="787">
        <f t="shared" si="91"/>
        <v>0</v>
      </c>
      <c r="X268" s="788">
        <f t="shared" si="92"/>
        <v>0</v>
      </c>
      <c r="Y268" s="600"/>
      <c r="AA268" s="788"/>
      <c r="AB268" s="820"/>
      <c r="AC268" s="788">
        <f t="shared" si="84"/>
        <v>0</v>
      </c>
    </row>
    <row r="269" spans="1:29" s="667" customFormat="1" ht="21.95" hidden="1" customHeight="1" outlineLevel="1">
      <c r="A269" s="783" t="s">
        <v>322</v>
      </c>
      <c r="B269" s="823" t="s">
        <v>323</v>
      </c>
      <c r="C269" s="824" t="s">
        <v>417</v>
      </c>
      <c r="D269" s="730"/>
      <c r="E269" s="825">
        <f>E270+E271+E272</f>
        <v>0</v>
      </c>
      <c r="F269" s="825">
        <f>F270+F271+F272</f>
        <v>0</v>
      </c>
      <c r="G269" s="825">
        <f>G270+G271+G272</f>
        <v>0</v>
      </c>
      <c r="H269" s="826">
        <f t="shared" si="85"/>
        <v>0</v>
      </c>
      <c r="I269" s="825">
        <f>I270+I271+I272</f>
        <v>0</v>
      </c>
      <c r="J269" s="825">
        <f>J270+J271+J272</f>
        <v>0</v>
      </c>
      <c r="K269" s="825">
        <f>K270+K271+K272</f>
        <v>0</v>
      </c>
      <c r="L269" s="826">
        <f t="shared" si="86"/>
        <v>0</v>
      </c>
      <c r="M269" s="826">
        <f t="shared" si="87"/>
        <v>0</v>
      </c>
      <c r="N269" s="825">
        <f>N270+N271+N272</f>
        <v>0</v>
      </c>
      <c r="O269" s="825">
        <f>O270+O271+O272</f>
        <v>0</v>
      </c>
      <c r="P269" s="825">
        <f>P270+P271+P272</f>
        <v>0</v>
      </c>
      <c r="Q269" s="826">
        <f t="shared" si="88"/>
        <v>0</v>
      </c>
      <c r="R269" s="826">
        <f t="shared" si="89"/>
        <v>0</v>
      </c>
      <c r="S269" s="825">
        <f>S270+S271+S272</f>
        <v>0</v>
      </c>
      <c r="T269" s="825">
        <f>T270+T271+T272</f>
        <v>0</v>
      </c>
      <c r="U269" s="825">
        <f>U270+U271+U272</f>
        <v>0</v>
      </c>
      <c r="V269" s="826">
        <f t="shared" si="90"/>
        <v>0</v>
      </c>
      <c r="W269" s="826">
        <f t="shared" si="91"/>
        <v>0</v>
      </c>
      <c r="X269" s="827">
        <f t="shared" si="92"/>
        <v>0</v>
      </c>
      <c r="Y269" s="830"/>
      <c r="AA269" s="827"/>
      <c r="AB269" s="820"/>
      <c r="AC269" s="827">
        <f t="shared" si="84"/>
        <v>0</v>
      </c>
    </row>
    <row r="270" spans="1:29" s="667" customFormat="1" ht="21.95" hidden="1" customHeight="1" outlineLevel="1">
      <c r="A270" s="783" t="s">
        <v>324</v>
      </c>
      <c r="B270" s="829" t="s">
        <v>226</v>
      </c>
      <c r="C270" s="822" t="s">
        <v>417</v>
      </c>
      <c r="D270" s="556"/>
      <c r="E270" s="786">
        <f>лаз!E200</f>
        <v>0</v>
      </c>
      <c r="F270" s="786">
        <f>лаз!F200</f>
        <v>0</v>
      </c>
      <c r="G270" s="786">
        <f>лаз!G200</f>
        <v>0</v>
      </c>
      <c r="H270" s="787">
        <f t="shared" si="85"/>
        <v>0</v>
      </c>
      <c r="I270" s="786">
        <f>лаз!I200</f>
        <v>0</v>
      </c>
      <c r="J270" s="786">
        <f>лаз!J200</f>
        <v>0</v>
      </c>
      <c r="K270" s="786">
        <f>лаз!K200</f>
        <v>0</v>
      </c>
      <c r="L270" s="787">
        <f t="shared" si="86"/>
        <v>0</v>
      </c>
      <c r="M270" s="787">
        <f t="shared" si="87"/>
        <v>0</v>
      </c>
      <c r="N270" s="786">
        <f>лаз!N200</f>
        <v>0</v>
      </c>
      <c r="O270" s="786">
        <f>лаз!O200</f>
        <v>0</v>
      </c>
      <c r="P270" s="786">
        <f>лаз!P200</f>
        <v>0</v>
      </c>
      <c r="Q270" s="787">
        <f t="shared" si="88"/>
        <v>0</v>
      </c>
      <c r="R270" s="787">
        <f t="shared" si="89"/>
        <v>0</v>
      </c>
      <c r="S270" s="786">
        <f>лаз!S200</f>
        <v>0</v>
      </c>
      <c r="T270" s="786">
        <f>лаз!T200</f>
        <v>0</v>
      </c>
      <c r="U270" s="786">
        <f>лаз!U200</f>
        <v>0</v>
      </c>
      <c r="V270" s="787">
        <f t="shared" si="90"/>
        <v>0</v>
      </c>
      <c r="W270" s="787">
        <f t="shared" si="91"/>
        <v>0</v>
      </c>
      <c r="X270" s="788">
        <f t="shared" si="92"/>
        <v>0</v>
      </c>
      <c r="Y270" s="600"/>
      <c r="AA270" s="788"/>
      <c r="AB270" s="820"/>
      <c r="AC270" s="788">
        <f t="shared" si="84"/>
        <v>0</v>
      </c>
    </row>
    <row r="271" spans="1:29" s="667" customFormat="1" ht="21.95" hidden="1" customHeight="1" outlineLevel="1">
      <c r="A271" s="783" t="s">
        <v>325</v>
      </c>
      <c r="B271" s="829" t="s">
        <v>228</v>
      </c>
      <c r="C271" s="822" t="s">
        <v>417</v>
      </c>
      <c r="D271" s="556"/>
      <c r="E271" s="786">
        <f>лаз!E201</f>
        <v>0</v>
      </c>
      <c r="F271" s="786">
        <f>лаз!F201</f>
        <v>0</v>
      </c>
      <c r="G271" s="786">
        <f>лаз!G201</f>
        <v>0</v>
      </c>
      <c r="H271" s="787">
        <f t="shared" si="85"/>
        <v>0</v>
      </c>
      <c r="I271" s="786">
        <f>лаз!I201</f>
        <v>0</v>
      </c>
      <c r="J271" s="786">
        <f>лаз!J201</f>
        <v>0</v>
      </c>
      <c r="K271" s="786">
        <f>лаз!K201</f>
        <v>0</v>
      </c>
      <c r="L271" s="787">
        <f t="shared" si="86"/>
        <v>0</v>
      </c>
      <c r="M271" s="787">
        <f t="shared" si="87"/>
        <v>0</v>
      </c>
      <c r="N271" s="786">
        <f>лаз!N201</f>
        <v>0</v>
      </c>
      <c r="O271" s="786">
        <f>лаз!O201</f>
        <v>0</v>
      </c>
      <c r="P271" s="786">
        <f>лаз!P201</f>
        <v>0</v>
      </c>
      <c r="Q271" s="787">
        <f t="shared" si="88"/>
        <v>0</v>
      </c>
      <c r="R271" s="787">
        <f t="shared" si="89"/>
        <v>0</v>
      </c>
      <c r="S271" s="786">
        <f>лаз!S201</f>
        <v>0</v>
      </c>
      <c r="T271" s="786">
        <f>лаз!T201</f>
        <v>0</v>
      </c>
      <c r="U271" s="786">
        <f>лаз!U201</f>
        <v>0</v>
      </c>
      <c r="V271" s="787">
        <f t="shared" si="90"/>
        <v>0</v>
      </c>
      <c r="W271" s="787">
        <f t="shared" si="91"/>
        <v>0</v>
      </c>
      <c r="X271" s="788">
        <f t="shared" si="92"/>
        <v>0</v>
      </c>
      <c r="Y271" s="600"/>
      <c r="AA271" s="788"/>
      <c r="AB271" s="820"/>
      <c r="AC271" s="788">
        <f t="shared" si="84"/>
        <v>0</v>
      </c>
    </row>
    <row r="272" spans="1:29" s="667" customFormat="1" ht="21.95" hidden="1" customHeight="1" outlineLevel="1">
      <c r="A272" s="783" t="s">
        <v>326</v>
      </c>
      <c r="B272" s="829" t="s">
        <v>327</v>
      </c>
      <c r="C272" s="822" t="s">
        <v>417</v>
      </c>
      <c r="D272" s="556"/>
      <c r="E272" s="786">
        <f>лаз!E202</f>
        <v>0</v>
      </c>
      <c r="F272" s="786">
        <f>лаз!F202</f>
        <v>0</v>
      </c>
      <c r="G272" s="786">
        <f>лаз!G202</f>
        <v>0</v>
      </c>
      <c r="H272" s="787">
        <f t="shared" si="85"/>
        <v>0</v>
      </c>
      <c r="I272" s="786">
        <f>лаз!I202</f>
        <v>0</v>
      </c>
      <c r="J272" s="786">
        <f>лаз!J202</f>
        <v>0</v>
      </c>
      <c r="K272" s="786">
        <f>лаз!K202</f>
        <v>0</v>
      </c>
      <c r="L272" s="787">
        <f t="shared" si="86"/>
        <v>0</v>
      </c>
      <c r="M272" s="787">
        <f t="shared" si="87"/>
        <v>0</v>
      </c>
      <c r="N272" s="786">
        <f>лаз!N202</f>
        <v>0</v>
      </c>
      <c r="O272" s="786">
        <f>лаз!O202</f>
        <v>0</v>
      </c>
      <c r="P272" s="786">
        <f>лаз!P202</f>
        <v>0</v>
      </c>
      <c r="Q272" s="787">
        <f t="shared" si="88"/>
        <v>0</v>
      </c>
      <c r="R272" s="787">
        <f t="shared" si="89"/>
        <v>0</v>
      </c>
      <c r="S272" s="786">
        <f>лаз!S202</f>
        <v>0</v>
      </c>
      <c r="T272" s="786">
        <f>лаз!T202</f>
        <v>0</v>
      </c>
      <c r="U272" s="786">
        <f>лаз!U202</f>
        <v>0</v>
      </c>
      <c r="V272" s="787">
        <f t="shared" si="90"/>
        <v>0</v>
      </c>
      <c r="W272" s="787">
        <f t="shared" si="91"/>
        <v>0</v>
      </c>
      <c r="X272" s="788">
        <f t="shared" si="92"/>
        <v>0</v>
      </c>
      <c r="Y272" s="600"/>
      <c r="AA272" s="788"/>
      <c r="AB272" s="820"/>
      <c r="AC272" s="788">
        <f t="shared" si="84"/>
        <v>0</v>
      </c>
    </row>
    <row r="273" spans="1:29" s="667" customFormat="1" ht="21.95" hidden="1" customHeight="1" outlineLevel="1">
      <c r="A273" s="783" t="s">
        <v>328</v>
      </c>
      <c r="B273" s="821" t="s">
        <v>237</v>
      </c>
      <c r="C273" s="822" t="s">
        <v>417</v>
      </c>
      <c r="D273" s="556"/>
      <c r="E273" s="786">
        <f>лаз!E203</f>
        <v>0</v>
      </c>
      <c r="F273" s="786">
        <f>лаз!F203</f>
        <v>0</v>
      </c>
      <c r="G273" s="786">
        <f>лаз!G203</f>
        <v>0</v>
      </c>
      <c r="H273" s="787">
        <f t="shared" si="85"/>
        <v>0</v>
      </c>
      <c r="I273" s="786">
        <f>лаз!I203</f>
        <v>0</v>
      </c>
      <c r="J273" s="786">
        <f>лаз!J203</f>
        <v>0</v>
      </c>
      <c r="K273" s="786">
        <f>лаз!K203</f>
        <v>0</v>
      </c>
      <c r="L273" s="787">
        <f t="shared" si="86"/>
        <v>0</v>
      </c>
      <c r="M273" s="787">
        <f t="shared" si="87"/>
        <v>0</v>
      </c>
      <c r="N273" s="786">
        <f>лаз!N203</f>
        <v>0</v>
      </c>
      <c r="O273" s="786">
        <f>лаз!O203</f>
        <v>0</v>
      </c>
      <c r="P273" s="786">
        <f>лаз!P203</f>
        <v>0</v>
      </c>
      <c r="Q273" s="787">
        <f t="shared" si="88"/>
        <v>0</v>
      </c>
      <c r="R273" s="787">
        <f t="shared" si="89"/>
        <v>0</v>
      </c>
      <c r="S273" s="786">
        <f>лаз!S203</f>
        <v>0</v>
      </c>
      <c r="T273" s="786">
        <f>лаз!T203</f>
        <v>0</v>
      </c>
      <c r="U273" s="786">
        <f>лаз!U203</f>
        <v>0</v>
      </c>
      <c r="V273" s="787">
        <f t="shared" si="90"/>
        <v>0</v>
      </c>
      <c r="W273" s="787">
        <f t="shared" si="91"/>
        <v>0</v>
      </c>
      <c r="X273" s="788">
        <f t="shared" si="92"/>
        <v>0</v>
      </c>
      <c r="Y273" s="600"/>
      <c r="AA273" s="788"/>
      <c r="AB273" s="820"/>
      <c r="AC273" s="788">
        <f t="shared" si="84"/>
        <v>0</v>
      </c>
    </row>
    <row r="274" spans="1:29" s="667" customFormat="1" ht="21.95" hidden="1" customHeight="1" outlineLevel="1">
      <c r="A274" s="783" t="s">
        <v>329</v>
      </c>
      <c r="B274" s="821" t="s">
        <v>330</v>
      </c>
      <c r="C274" s="822" t="s">
        <v>417</v>
      </c>
      <c r="D274" s="556"/>
      <c r="E274" s="786">
        <f>лаз!E204</f>
        <v>0</v>
      </c>
      <c r="F274" s="786">
        <f>лаз!F204</f>
        <v>0</v>
      </c>
      <c r="G274" s="786">
        <f>лаз!G204</f>
        <v>0</v>
      </c>
      <c r="H274" s="787">
        <f t="shared" si="85"/>
        <v>0</v>
      </c>
      <c r="I274" s="786">
        <f>лаз!I204</f>
        <v>0</v>
      </c>
      <c r="J274" s="786">
        <f>лаз!J204</f>
        <v>0</v>
      </c>
      <c r="K274" s="786">
        <f>лаз!K204</f>
        <v>0</v>
      </c>
      <c r="L274" s="787">
        <f t="shared" si="86"/>
        <v>0</v>
      </c>
      <c r="M274" s="787">
        <f t="shared" si="87"/>
        <v>0</v>
      </c>
      <c r="N274" s="786">
        <f>лаз!N204</f>
        <v>0</v>
      </c>
      <c r="O274" s="786">
        <f>лаз!O204</f>
        <v>0</v>
      </c>
      <c r="P274" s="786">
        <f>лаз!P204</f>
        <v>0</v>
      </c>
      <c r="Q274" s="787">
        <f t="shared" si="88"/>
        <v>0</v>
      </c>
      <c r="R274" s="787">
        <f t="shared" si="89"/>
        <v>0</v>
      </c>
      <c r="S274" s="786">
        <f>лаз!S204</f>
        <v>0</v>
      </c>
      <c r="T274" s="786">
        <f>лаз!T204</f>
        <v>0</v>
      </c>
      <c r="U274" s="786">
        <f>лаз!U204</f>
        <v>0</v>
      </c>
      <c r="V274" s="787">
        <f t="shared" si="90"/>
        <v>0</v>
      </c>
      <c r="W274" s="787">
        <f t="shared" si="91"/>
        <v>0</v>
      </c>
      <c r="X274" s="788">
        <f t="shared" si="92"/>
        <v>0</v>
      </c>
      <c r="Y274" s="600"/>
      <c r="AA274" s="788"/>
      <c r="AB274" s="820"/>
      <c r="AC274" s="788">
        <f t="shared" si="84"/>
        <v>0</v>
      </c>
    </row>
    <row r="275" spans="1:29" s="667" customFormat="1" ht="21.95" hidden="1" customHeight="1" outlineLevel="1">
      <c r="A275" s="783" t="s">
        <v>331</v>
      </c>
      <c r="B275" s="823" t="s">
        <v>332</v>
      </c>
      <c r="C275" s="824" t="s">
        <v>417</v>
      </c>
      <c r="D275" s="730"/>
      <c r="E275" s="825">
        <f>SUM(E276:E282)</f>
        <v>0</v>
      </c>
      <c r="F275" s="825">
        <f>SUM(F276:F282)</f>
        <v>0</v>
      </c>
      <c r="G275" s="825">
        <f>SUM(G276:G282)</f>
        <v>0</v>
      </c>
      <c r="H275" s="826">
        <f t="shared" si="85"/>
        <v>0</v>
      </c>
      <c r="I275" s="825">
        <f>SUM(I276:I282)</f>
        <v>0</v>
      </c>
      <c r="J275" s="825">
        <f>SUM(J276:J282)</f>
        <v>0</v>
      </c>
      <c r="K275" s="825">
        <f>SUM(K276:K282)</f>
        <v>0</v>
      </c>
      <c r="L275" s="826">
        <f t="shared" si="86"/>
        <v>0</v>
      </c>
      <c r="M275" s="826">
        <f t="shared" si="87"/>
        <v>0</v>
      </c>
      <c r="N275" s="825">
        <f>SUM(N276:N282)</f>
        <v>0</v>
      </c>
      <c r="O275" s="825">
        <f>SUM(O276:O282)</f>
        <v>0</v>
      </c>
      <c r="P275" s="825">
        <f>SUM(P276:P282)</f>
        <v>0</v>
      </c>
      <c r="Q275" s="826">
        <f t="shared" si="88"/>
        <v>0</v>
      </c>
      <c r="R275" s="826">
        <f t="shared" si="89"/>
        <v>0</v>
      </c>
      <c r="S275" s="825">
        <f>SUM(S276:S282)</f>
        <v>0</v>
      </c>
      <c r="T275" s="825">
        <f>SUM(T276:T282)</f>
        <v>0</v>
      </c>
      <c r="U275" s="825">
        <f>SUM(U276:U282)</f>
        <v>0</v>
      </c>
      <c r="V275" s="826">
        <f t="shared" si="90"/>
        <v>0</v>
      </c>
      <c r="W275" s="826">
        <f t="shared" si="91"/>
        <v>0</v>
      </c>
      <c r="X275" s="827">
        <f t="shared" si="92"/>
        <v>0</v>
      </c>
      <c r="Y275" s="830"/>
      <c r="AA275" s="827"/>
      <c r="AB275" s="820"/>
      <c r="AC275" s="827">
        <f t="shared" si="84"/>
        <v>0</v>
      </c>
    </row>
    <row r="276" spans="1:29" s="667" customFormat="1" ht="21.95" hidden="1" customHeight="1" outlineLevel="1">
      <c r="A276" s="783" t="s">
        <v>333</v>
      </c>
      <c r="B276" s="829" t="s">
        <v>253</v>
      </c>
      <c r="C276" s="822" t="s">
        <v>417</v>
      </c>
      <c r="D276" s="556"/>
      <c r="E276" s="786">
        <f>лаз!E206</f>
        <v>0</v>
      </c>
      <c r="F276" s="786">
        <f>лаз!F206</f>
        <v>0</v>
      </c>
      <c r="G276" s="786">
        <f>лаз!G206</f>
        <v>0</v>
      </c>
      <c r="H276" s="787">
        <f t="shared" si="85"/>
        <v>0</v>
      </c>
      <c r="I276" s="786">
        <f>лаз!I206</f>
        <v>0</v>
      </c>
      <c r="J276" s="786">
        <f>лаз!J206</f>
        <v>0</v>
      </c>
      <c r="K276" s="786">
        <f>лаз!K206</f>
        <v>0</v>
      </c>
      <c r="L276" s="787">
        <f t="shared" si="86"/>
        <v>0</v>
      </c>
      <c r="M276" s="787">
        <f t="shared" si="87"/>
        <v>0</v>
      </c>
      <c r="N276" s="786">
        <f>лаз!N206</f>
        <v>0</v>
      </c>
      <c r="O276" s="786">
        <f>лаз!O206</f>
        <v>0</v>
      </c>
      <c r="P276" s="786">
        <f>лаз!P206</f>
        <v>0</v>
      </c>
      <c r="Q276" s="787">
        <f t="shared" si="88"/>
        <v>0</v>
      </c>
      <c r="R276" s="787">
        <f t="shared" si="89"/>
        <v>0</v>
      </c>
      <c r="S276" s="786">
        <f>лаз!S206</f>
        <v>0</v>
      </c>
      <c r="T276" s="786">
        <f>лаз!T206</f>
        <v>0</v>
      </c>
      <c r="U276" s="786">
        <f>лаз!U206</f>
        <v>0</v>
      </c>
      <c r="V276" s="787">
        <f t="shared" si="90"/>
        <v>0</v>
      </c>
      <c r="W276" s="787">
        <f t="shared" si="91"/>
        <v>0</v>
      </c>
      <c r="X276" s="788">
        <f t="shared" si="92"/>
        <v>0</v>
      </c>
      <c r="Y276" s="600"/>
      <c r="AA276" s="788"/>
      <c r="AB276" s="820"/>
      <c r="AC276" s="788">
        <f t="shared" si="84"/>
        <v>0</v>
      </c>
    </row>
    <row r="277" spans="1:29" s="667" customFormat="1" ht="21.95" hidden="1" customHeight="1" outlineLevel="1">
      <c r="A277" s="783" t="s">
        <v>334</v>
      </c>
      <c r="B277" s="829" t="s">
        <v>255</v>
      </c>
      <c r="C277" s="822" t="s">
        <v>417</v>
      </c>
      <c r="D277" s="556"/>
      <c r="E277" s="786">
        <f>лаз!E207</f>
        <v>0</v>
      </c>
      <c r="F277" s="786">
        <f>лаз!F207</f>
        <v>0</v>
      </c>
      <c r="G277" s="786">
        <f>лаз!G207</f>
        <v>0</v>
      </c>
      <c r="H277" s="787">
        <f t="shared" si="85"/>
        <v>0</v>
      </c>
      <c r="I277" s="786">
        <f>лаз!I207</f>
        <v>0</v>
      </c>
      <c r="J277" s="786">
        <f>лаз!J207</f>
        <v>0</v>
      </c>
      <c r="K277" s="786">
        <f>лаз!K207</f>
        <v>0</v>
      </c>
      <c r="L277" s="787">
        <f t="shared" si="86"/>
        <v>0</v>
      </c>
      <c r="M277" s="787">
        <f t="shared" si="87"/>
        <v>0</v>
      </c>
      <c r="N277" s="786">
        <f>лаз!N207</f>
        <v>0</v>
      </c>
      <c r="O277" s="786">
        <f>лаз!O207</f>
        <v>0</v>
      </c>
      <c r="P277" s="786">
        <f>лаз!P207</f>
        <v>0</v>
      </c>
      <c r="Q277" s="787">
        <f t="shared" si="88"/>
        <v>0</v>
      </c>
      <c r="R277" s="787">
        <f t="shared" si="89"/>
        <v>0</v>
      </c>
      <c r="S277" s="786">
        <f>лаз!S207</f>
        <v>0</v>
      </c>
      <c r="T277" s="786">
        <f>лаз!T207</f>
        <v>0</v>
      </c>
      <c r="U277" s="786">
        <f>лаз!U207</f>
        <v>0</v>
      </c>
      <c r="V277" s="787">
        <f t="shared" si="90"/>
        <v>0</v>
      </c>
      <c r="W277" s="787">
        <f t="shared" si="91"/>
        <v>0</v>
      </c>
      <c r="X277" s="788">
        <f t="shared" si="92"/>
        <v>0</v>
      </c>
      <c r="Y277" s="600"/>
      <c r="AA277" s="788"/>
      <c r="AB277" s="820"/>
      <c r="AC277" s="788">
        <f t="shared" si="84"/>
        <v>0</v>
      </c>
    </row>
    <row r="278" spans="1:29" s="667" customFormat="1" ht="21.95" hidden="1" customHeight="1" outlineLevel="1">
      <c r="A278" s="783" t="s">
        <v>335</v>
      </c>
      <c r="B278" s="829" t="s">
        <v>257</v>
      </c>
      <c r="C278" s="822" t="s">
        <v>417</v>
      </c>
      <c r="D278" s="556"/>
      <c r="E278" s="786">
        <f>лаз!E208</f>
        <v>0</v>
      </c>
      <c r="F278" s="786">
        <f>лаз!F208</f>
        <v>0</v>
      </c>
      <c r="G278" s="786">
        <f>лаз!G208</f>
        <v>0</v>
      </c>
      <c r="H278" s="787">
        <f t="shared" si="85"/>
        <v>0</v>
      </c>
      <c r="I278" s="786">
        <f>лаз!I208</f>
        <v>0</v>
      </c>
      <c r="J278" s="786">
        <f>лаз!J208</f>
        <v>0</v>
      </c>
      <c r="K278" s="786">
        <f>лаз!K208</f>
        <v>0</v>
      </c>
      <c r="L278" s="787">
        <f t="shared" si="86"/>
        <v>0</v>
      </c>
      <c r="M278" s="787">
        <f t="shared" si="87"/>
        <v>0</v>
      </c>
      <c r="N278" s="786">
        <f>лаз!N208</f>
        <v>0</v>
      </c>
      <c r="O278" s="786">
        <f>лаз!O208</f>
        <v>0</v>
      </c>
      <c r="P278" s="786">
        <f>лаз!P208</f>
        <v>0</v>
      </c>
      <c r="Q278" s="787">
        <f t="shared" si="88"/>
        <v>0</v>
      </c>
      <c r="R278" s="787">
        <f t="shared" si="89"/>
        <v>0</v>
      </c>
      <c r="S278" s="786">
        <f>лаз!S208</f>
        <v>0</v>
      </c>
      <c r="T278" s="786">
        <f>лаз!T208</f>
        <v>0</v>
      </c>
      <c r="U278" s="786">
        <f>лаз!U208</f>
        <v>0</v>
      </c>
      <c r="V278" s="787">
        <f t="shared" si="90"/>
        <v>0</v>
      </c>
      <c r="W278" s="787">
        <f t="shared" si="91"/>
        <v>0</v>
      </c>
      <c r="X278" s="788">
        <f t="shared" si="92"/>
        <v>0</v>
      </c>
      <c r="Y278" s="600"/>
      <c r="AA278" s="788"/>
      <c r="AB278" s="820"/>
      <c r="AC278" s="788">
        <f t="shared" si="84"/>
        <v>0</v>
      </c>
    </row>
    <row r="279" spans="1:29" s="667" customFormat="1" ht="21.95" hidden="1" customHeight="1" outlineLevel="1">
      <c r="A279" s="783" t="s">
        <v>336</v>
      </c>
      <c r="B279" s="829" t="s">
        <v>259</v>
      </c>
      <c r="C279" s="822" t="s">
        <v>417</v>
      </c>
      <c r="D279" s="556"/>
      <c r="E279" s="786">
        <f>лаз!E209</f>
        <v>0</v>
      </c>
      <c r="F279" s="786">
        <f>лаз!F209</f>
        <v>0</v>
      </c>
      <c r="G279" s="786">
        <f>лаз!G209</f>
        <v>0</v>
      </c>
      <c r="H279" s="787">
        <f t="shared" si="85"/>
        <v>0</v>
      </c>
      <c r="I279" s="786">
        <f>лаз!I209</f>
        <v>0</v>
      </c>
      <c r="J279" s="786">
        <f>лаз!J209</f>
        <v>0</v>
      </c>
      <c r="K279" s="786">
        <f>лаз!K209</f>
        <v>0</v>
      </c>
      <c r="L279" s="787">
        <f t="shared" si="86"/>
        <v>0</v>
      </c>
      <c r="M279" s="787">
        <f t="shared" si="87"/>
        <v>0</v>
      </c>
      <c r="N279" s="786">
        <f>лаз!N209</f>
        <v>0</v>
      </c>
      <c r="O279" s="786">
        <f>лаз!O209</f>
        <v>0</v>
      </c>
      <c r="P279" s="786">
        <f>лаз!P209</f>
        <v>0</v>
      </c>
      <c r="Q279" s="787">
        <f t="shared" si="88"/>
        <v>0</v>
      </c>
      <c r="R279" s="787">
        <f t="shared" si="89"/>
        <v>0</v>
      </c>
      <c r="S279" s="786">
        <f>лаз!S209</f>
        <v>0</v>
      </c>
      <c r="T279" s="786">
        <f>лаз!T209</f>
        <v>0</v>
      </c>
      <c r="U279" s="786">
        <f>лаз!U209</f>
        <v>0</v>
      </c>
      <c r="V279" s="787">
        <f t="shared" si="90"/>
        <v>0</v>
      </c>
      <c r="W279" s="787">
        <f t="shared" si="91"/>
        <v>0</v>
      </c>
      <c r="X279" s="788">
        <f t="shared" si="92"/>
        <v>0</v>
      </c>
      <c r="Y279" s="600"/>
      <c r="AA279" s="788"/>
      <c r="AB279" s="820"/>
      <c r="AC279" s="788">
        <f t="shared" si="84"/>
        <v>0</v>
      </c>
    </row>
    <row r="280" spans="1:29" s="667" customFormat="1" ht="21.95" hidden="1" customHeight="1" outlineLevel="1">
      <c r="A280" s="783" t="s">
        <v>337</v>
      </c>
      <c r="B280" s="829" t="s">
        <v>261</v>
      </c>
      <c r="C280" s="822" t="s">
        <v>417</v>
      </c>
      <c r="D280" s="556"/>
      <c r="E280" s="786">
        <f>лаз!E210</f>
        <v>0</v>
      </c>
      <c r="F280" s="786">
        <f>лаз!F210</f>
        <v>0</v>
      </c>
      <c r="G280" s="786">
        <f>лаз!G210</f>
        <v>0</v>
      </c>
      <c r="H280" s="787">
        <f t="shared" si="85"/>
        <v>0</v>
      </c>
      <c r="I280" s="786">
        <f>лаз!I210</f>
        <v>0</v>
      </c>
      <c r="J280" s="786">
        <f>лаз!J210</f>
        <v>0</v>
      </c>
      <c r="K280" s="786">
        <f>лаз!K210</f>
        <v>0</v>
      </c>
      <c r="L280" s="787">
        <f t="shared" si="86"/>
        <v>0</v>
      </c>
      <c r="M280" s="787">
        <f t="shared" si="87"/>
        <v>0</v>
      </c>
      <c r="N280" s="786">
        <f>лаз!N210</f>
        <v>0</v>
      </c>
      <c r="O280" s="786">
        <f>лаз!O210</f>
        <v>0</v>
      </c>
      <c r="P280" s="786">
        <f>лаз!P210</f>
        <v>0</v>
      </c>
      <c r="Q280" s="787">
        <f t="shared" si="88"/>
        <v>0</v>
      </c>
      <c r="R280" s="787">
        <f t="shared" si="89"/>
        <v>0</v>
      </c>
      <c r="S280" s="786">
        <f>лаз!S210</f>
        <v>0</v>
      </c>
      <c r="T280" s="786">
        <f>лаз!T210</f>
        <v>0</v>
      </c>
      <c r="U280" s="786">
        <f>лаз!U210</f>
        <v>0</v>
      </c>
      <c r="V280" s="787">
        <f t="shared" si="90"/>
        <v>0</v>
      </c>
      <c r="W280" s="787">
        <f t="shared" si="91"/>
        <v>0</v>
      </c>
      <c r="X280" s="788">
        <f t="shared" si="92"/>
        <v>0</v>
      </c>
      <c r="Y280" s="600"/>
      <c r="AA280" s="788"/>
      <c r="AB280" s="820"/>
      <c r="AC280" s="788">
        <f t="shared" si="84"/>
        <v>0</v>
      </c>
    </row>
    <row r="281" spans="1:29" s="667" customFormat="1" ht="21.95" hidden="1" customHeight="1" outlineLevel="1">
      <c r="A281" s="783" t="s">
        <v>338</v>
      </c>
      <c r="B281" s="829" t="s">
        <v>263</v>
      </c>
      <c r="C281" s="822" t="s">
        <v>417</v>
      </c>
      <c r="D281" s="556"/>
      <c r="E281" s="786">
        <f>лаз!E211</f>
        <v>0</v>
      </c>
      <c r="F281" s="786">
        <f>лаз!F211</f>
        <v>0</v>
      </c>
      <c r="G281" s="786">
        <f>лаз!G211</f>
        <v>0</v>
      </c>
      <c r="H281" s="787">
        <f t="shared" si="85"/>
        <v>0</v>
      </c>
      <c r="I281" s="786">
        <f>лаз!I211</f>
        <v>0</v>
      </c>
      <c r="J281" s="786">
        <f>лаз!J211</f>
        <v>0</v>
      </c>
      <c r="K281" s="786">
        <f>лаз!K211</f>
        <v>0</v>
      </c>
      <c r="L281" s="787">
        <f t="shared" si="86"/>
        <v>0</v>
      </c>
      <c r="M281" s="787">
        <f t="shared" si="87"/>
        <v>0</v>
      </c>
      <c r="N281" s="786">
        <f>лаз!N211</f>
        <v>0</v>
      </c>
      <c r="O281" s="786">
        <f>лаз!O211</f>
        <v>0</v>
      </c>
      <c r="P281" s="786">
        <f>лаз!P211</f>
        <v>0</v>
      </c>
      <c r="Q281" s="787">
        <f t="shared" si="88"/>
        <v>0</v>
      </c>
      <c r="R281" s="787">
        <f t="shared" si="89"/>
        <v>0</v>
      </c>
      <c r="S281" s="786">
        <f>лаз!S211</f>
        <v>0</v>
      </c>
      <c r="T281" s="786">
        <f>лаз!T211</f>
        <v>0</v>
      </c>
      <c r="U281" s="786">
        <f>лаз!U211</f>
        <v>0</v>
      </c>
      <c r="V281" s="787">
        <f t="shared" si="90"/>
        <v>0</v>
      </c>
      <c r="W281" s="787">
        <f t="shared" si="91"/>
        <v>0</v>
      </c>
      <c r="X281" s="788">
        <f t="shared" si="92"/>
        <v>0</v>
      </c>
      <c r="Y281" s="600"/>
      <c r="AA281" s="788"/>
      <c r="AB281" s="820"/>
      <c r="AC281" s="788">
        <f t="shared" si="84"/>
        <v>0</v>
      </c>
    </row>
    <row r="282" spans="1:29" s="667" customFormat="1" ht="21.95" hidden="1" customHeight="1" outlineLevel="1">
      <c r="A282" s="783" t="s">
        <v>339</v>
      </c>
      <c r="B282" s="829" t="s">
        <v>340</v>
      </c>
      <c r="C282" s="822" t="s">
        <v>417</v>
      </c>
      <c r="D282" s="556"/>
      <c r="E282" s="786">
        <f>лаз!E212</f>
        <v>0</v>
      </c>
      <c r="F282" s="786">
        <f>лаз!F212</f>
        <v>0</v>
      </c>
      <c r="G282" s="786">
        <f>лаз!G212</f>
        <v>0</v>
      </c>
      <c r="H282" s="787">
        <f t="shared" si="85"/>
        <v>0</v>
      </c>
      <c r="I282" s="786">
        <f>лаз!I212</f>
        <v>0</v>
      </c>
      <c r="J282" s="786">
        <f>лаз!J212</f>
        <v>0</v>
      </c>
      <c r="K282" s="786">
        <f>лаз!K212</f>
        <v>0</v>
      </c>
      <c r="L282" s="787">
        <f t="shared" si="86"/>
        <v>0</v>
      </c>
      <c r="M282" s="787">
        <f t="shared" si="87"/>
        <v>0</v>
      </c>
      <c r="N282" s="786">
        <f>лаз!N212</f>
        <v>0</v>
      </c>
      <c r="O282" s="786">
        <f>лаз!O212</f>
        <v>0</v>
      </c>
      <c r="P282" s="786">
        <f>лаз!P212</f>
        <v>0</v>
      </c>
      <c r="Q282" s="787">
        <f t="shared" si="88"/>
        <v>0</v>
      </c>
      <c r="R282" s="787">
        <f t="shared" si="89"/>
        <v>0</v>
      </c>
      <c r="S282" s="786">
        <f>лаз!S212</f>
        <v>0</v>
      </c>
      <c r="T282" s="786">
        <f>лаз!T212</f>
        <v>0</v>
      </c>
      <c r="U282" s="786">
        <f>лаз!U212</f>
        <v>0</v>
      </c>
      <c r="V282" s="787">
        <f t="shared" si="90"/>
        <v>0</v>
      </c>
      <c r="W282" s="787">
        <f t="shared" si="91"/>
        <v>0</v>
      </c>
      <c r="X282" s="788">
        <f t="shared" si="92"/>
        <v>0</v>
      </c>
      <c r="Y282" s="600"/>
      <c r="AA282" s="788"/>
      <c r="AB282" s="820"/>
      <c r="AC282" s="788">
        <f t="shared" si="84"/>
        <v>0</v>
      </c>
    </row>
    <row r="283" spans="1:29" s="667" customFormat="1" ht="21.95" hidden="1" customHeight="1" outlineLevel="1">
      <c r="A283" s="831" t="s">
        <v>341</v>
      </c>
      <c r="B283" s="821" t="s">
        <v>342</v>
      </c>
      <c r="C283" s="822" t="s">
        <v>417</v>
      </c>
      <c r="D283" s="556"/>
      <c r="E283" s="786">
        <f>лаз!E213</f>
        <v>0</v>
      </c>
      <c r="F283" s="786">
        <f>лаз!F213</f>
        <v>0</v>
      </c>
      <c r="G283" s="786">
        <f>лаз!G213</f>
        <v>0</v>
      </c>
      <c r="H283" s="787">
        <f t="shared" si="85"/>
        <v>0</v>
      </c>
      <c r="I283" s="786">
        <f>лаз!I213</f>
        <v>0</v>
      </c>
      <c r="J283" s="786">
        <f>лаз!J213</f>
        <v>0</v>
      </c>
      <c r="K283" s="786">
        <f>лаз!K213</f>
        <v>0</v>
      </c>
      <c r="L283" s="787">
        <f t="shared" si="86"/>
        <v>0</v>
      </c>
      <c r="M283" s="787">
        <f t="shared" si="87"/>
        <v>0</v>
      </c>
      <c r="N283" s="786">
        <f>лаз!N213</f>
        <v>0</v>
      </c>
      <c r="O283" s="786">
        <f>лаз!O213</f>
        <v>0</v>
      </c>
      <c r="P283" s="786">
        <f>лаз!P213</f>
        <v>0</v>
      </c>
      <c r="Q283" s="787">
        <f t="shared" si="88"/>
        <v>0</v>
      </c>
      <c r="R283" s="787">
        <f t="shared" si="89"/>
        <v>0</v>
      </c>
      <c r="S283" s="786">
        <f>лаз!S213</f>
        <v>0</v>
      </c>
      <c r="T283" s="786">
        <f>лаз!T213</f>
        <v>0</v>
      </c>
      <c r="U283" s="786">
        <f>лаз!U213</f>
        <v>0</v>
      </c>
      <c r="V283" s="787">
        <f t="shared" si="90"/>
        <v>0</v>
      </c>
      <c r="W283" s="787">
        <f t="shared" si="91"/>
        <v>0</v>
      </c>
      <c r="X283" s="788">
        <f t="shared" si="92"/>
        <v>0</v>
      </c>
      <c r="Y283" s="600"/>
      <c r="AA283" s="788"/>
      <c r="AB283" s="820"/>
      <c r="AC283" s="788">
        <f t="shared" si="84"/>
        <v>0</v>
      </c>
    </row>
    <row r="284" spans="1:29" s="667" customFormat="1" ht="21.95" hidden="1" customHeight="1" outlineLevel="1">
      <c r="A284" s="831" t="s">
        <v>343</v>
      </c>
      <c r="B284" s="823" t="s">
        <v>241</v>
      </c>
      <c r="C284" s="824" t="s">
        <v>417</v>
      </c>
      <c r="D284" s="730"/>
      <c r="E284" s="825">
        <f>E285+E286+E287</f>
        <v>0</v>
      </c>
      <c r="F284" s="825">
        <f>F285+F286+F287</f>
        <v>0</v>
      </c>
      <c r="G284" s="825">
        <f>G285+G286+G287</f>
        <v>0</v>
      </c>
      <c r="H284" s="826">
        <f t="shared" si="85"/>
        <v>0</v>
      </c>
      <c r="I284" s="825">
        <f>I285+I286+I287</f>
        <v>0</v>
      </c>
      <c r="J284" s="825">
        <f>J285+J286+J287</f>
        <v>0</v>
      </c>
      <c r="K284" s="825">
        <f>K285+K286+K287</f>
        <v>0</v>
      </c>
      <c r="L284" s="826">
        <f t="shared" si="86"/>
        <v>0</v>
      </c>
      <c r="M284" s="826">
        <f t="shared" si="87"/>
        <v>0</v>
      </c>
      <c r="N284" s="825">
        <f>N285+N286+N287</f>
        <v>0</v>
      </c>
      <c r="O284" s="825">
        <f>O285+O286+O287</f>
        <v>0</v>
      </c>
      <c r="P284" s="825">
        <f>P285+P286+P287</f>
        <v>0</v>
      </c>
      <c r="Q284" s="826">
        <f t="shared" si="88"/>
        <v>0</v>
      </c>
      <c r="R284" s="826">
        <f t="shared" si="89"/>
        <v>0</v>
      </c>
      <c r="S284" s="825">
        <f>S285+S286+S287</f>
        <v>0</v>
      </c>
      <c r="T284" s="825">
        <f>T285+T286+T287</f>
        <v>0</v>
      </c>
      <c r="U284" s="825">
        <f>U285+U286+U287</f>
        <v>0</v>
      </c>
      <c r="V284" s="826">
        <f t="shared" si="90"/>
        <v>0</v>
      </c>
      <c r="W284" s="826">
        <f t="shared" si="91"/>
        <v>0</v>
      </c>
      <c r="X284" s="827">
        <f t="shared" si="92"/>
        <v>0</v>
      </c>
      <c r="Y284" s="830"/>
      <c r="AA284" s="827"/>
      <c r="AB284" s="820"/>
      <c r="AC284" s="827">
        <f t="shared" si="84"/>
        <v>0</v>
      </c>
    </row>
    <row r="285" spans="1:29" s="667" customFormat="1" ht="21.95" hidden="1" customHeight="1" outlineLevel="1">
      <c r="A285" s="783" t="s">
        <v>344</v>
      </c>
      <c r="B285" s="829" t="s">
        <v>345</v>
      </c>
      <c r="C285" s="822" t="s">
        <v>417</v>
      </c>
      <c r="D285" s="556"/>
      <c r="E285" s="786">
        <f>лаз!E215</f>
        <v>0</v>
      </c>
      <c r="F285" s="786">
        <f>лаз!F215</f>
        <v>0</v>
      </c>
      <c r="G285" s="786">
        <f>лаз!G215</f>
        <v>0</v>
      </c>
      <c r="H285" s="787">
        <f t="shared" si="85"/>
        <v>0</v>
      </c>
      <c r="I285" s="786">
        <f>лаз!I215</f>
        <v>0</v>
      </c>
      <c r="J285" s="786">
        <f>лаз!J215</f>
        <v>0</v>
      </c>
      <c r="K285" s="786">
        <f>лаз!K215</f>
        <v>0</v>
      </c>
      <c r="L285" s="787">
        <f t="shared" si="86"/>
        <v>0</v>
      </c>
      <c r="M285" s="787">
        <f t="shared" si="87"/>
        <v>0</v>
      </c>
      <c r="N285" s="786">
        <f>лаз!N215</f>
        <v>0</v>
      </c>
      <c r="O285" s="786">
        <f>лаз!O215</f>
        <v>0</v>
      </c>
      <c r="P285" s="786">
        <f>лаз!P215</f>
        <v>0</v>
      </c>
      <c r="Q285" s="787">
        <f t="shared" si="88"/>
        <v>0</v>
      </c>
      <c r="R285" s="787">
        <f t="shared" si="89"/>
        <v>0</v>
      </c>
      <c r="S285" s="786">
        <f>лаз!S215</f>
        <v>0</v>
      </c>
      <c r="T285" s="786">
        <f>лаз!T215</f>
        <v>0</v>
      </c>
      <c r="U285" s="786">
        <f>лаз!U215</f>
        <v>0</v>
      </c>
      <c r="V285" s="787">
        <f t="shared" si="90"/>
        <v>0</v>
      </c>
      <c r="W285" s="787">
        <f t="shared" si="91"/>
        <v>0</v>
      </c>
      <c r="X285" s="788">
        <f t="shared" si="92"/>
        <v>0</v>
      </c>
      <c r="Y285" s="600"/>
      <c r="AA285" s="788"/>
      <c r="AB285" s="820"/>
      <c r="AC285" s="788">
        <f t="shared" si="84"/>
        <v>0</v>
      </c>
    </row>
    <row r="286" spans="1:29" s="667" customFormat="1" ht="21.95" hidden="1" customHeight="1" outlineLevel="1">
      <c r="A286" s="783" t="s">
        <v>346</v>
      </c>
      <c r="B286" s="829" t="s">
        <v>347</v>
      </c>
      <c r="C286" s="822" t="s">
        <v>417</v>
      </c>
      <c r="D286" s="556"/>
      <c r="E286" s="786">
        <f>лаз!E216</f>
        <v>0</v>
      </c>
      <c r="F286" s="786">
        <f>лаз!F216</f>
        <v>0</v>
      </c>
      <c r="G286" s="786">
        <f>лаз!G216</f>
        <v>0</v>
      </c>
      <c r="H286" s="787">
        <f t="shared" si="85"/>
        <v>0</v>
      </c>
      <c r="I286" s="786">
        <f>лаз!I216</f>
        <v>0</v>
      </c>
      <c r="J286" s="786">
        <f>лаз!J216</f>
        <v>0</v>
      </c>
      <c r="K286" s="786">
        <f>лаз!K216</f>
        <v>0</v>
      </c>
      <c r="L286" s="787">
        <f t="shared" si="86"/>
        <v>0</v>
      </c>
      <c r="M286" s="787">
        <f t="shared" si="87"/>
        <v>0</v>
      </c>
      <c r="N286" s="786">
        <f>лаз!N216</f>
        <v>0</v>
      </c>
      <c r="O286" s="786">
        <f>лаз!O216</f>
        <v>0</v>
      </c>
      <c r="P286" s="786">
        <f>лаз!P216</f>
        <v>0</v>
      </c>
      <c r="Q286" s="787">
        <f t="shared" si="88"/>
        <v>0</v>
      </c>
      <c r="R286" s="787">
        <f t="shared" si="89"/>
        <v>0</v>
      </c>
      <c r="S286" s="786">
        <f>лаз!S216</f>
        <v>0</v>
      </c>
      <c r="T286" s="786">
        <f>лаз!T216</f>
        <v>0</v>
      </c>
      <c r="U286" s="786">
        <f>лаз!U216</f>
        <v>0</v>
      </c>
      <c r="V286" s="787">
        <f t="shared" si="90"/>
        <v>0</v>
      </c>
      <c r="W286" s="787">
        <f t="shared" si="91"/>
        <v>0</v>
      </c>
      <c r="X286" s="788">
        <f t="shared" si="92"/>
        <v>0</v>
      </c>
      <c r="Y286" s="600"/>
      <c r="AA286" s="788"/>
      <c r="AB286" s="820"/>
      <c r="AC286" s="788">
        <f t="shared" si="84"/>
        <v>0</v>
      </c>
    </row>
    <row r="287" spans="1:29" s="667" customFormat="1" ht="21.95" hidden="1" customHeight="1" outlineLevel="1">
      <c r="A287" s="783" t="s">
        <v>348</v>
      </c>
      <c r="B287" s="829" t="s">
        <v>349</v>
      </c>
      <c r="C287" s="822" t="s">
        <v>417</v>
      </c>
      <c r="D287" s="556"/>
      <c r="E287" s="786">
        <f>лаз!E217</f>
        <v>0</v>
      </c>
      <c r="F287" s="786">
        <f>лаз!F217</f>
        <v>0</v>
      </c>
      <c r="G287" s="786">
        <f>лаз!G217</f>
        <v>0</v>
      </c>
      <c r="H287" s="787">
        <f t="shared" si="85"/>
        <v>0</v>
      </c>
      <c r="I287" s="786">
        <f>лаз!I217</f>
        <v>0</v>
      </c>
      <c r="J287" s="786">
        <f>лаз!J217</f>
        <v>0</v>
      </c>
      <c r="K287" s="786">
        <f>лаз!K217</f>
        <v>0</v>
      </c>
      <c r="L287" s="787">
        <f t="shared" si="86"/>
        <v>0</v>
      </c>
      <c r="M287" s="787">
        <f t="shared" si="87"/>
        <v>0</v>
      </c>
      <c r="N287" s="786">
        <f>лаз!N217</f>
        <v>0</v>
      </c>
      <c r="O287" s="786">
        <f>лаз!O217</f>
        <v>0</v>
      </c>
      <c r="P287" s="786">
        <f>лаз!P217</f>
        <v>0</v>
      </c>
      <c r="Q287" s="787">
        <f t="shared" si="88"/>
        <v>0</v>
      </c>
      <c r="R287" s="787">
        <f t="shared" si="89"/>
        <v>0</v>
      </c>
      <c r="S287" s="786">
        <f>лаз!S217</f>
        <v>0</v>
      </c>
      <c r="T287" s="786">
        <f>лаз!T217</f>
        <v>0</v>
      </c>
      <c r="U287" s="786">
        <f>лаз!U217</f>
        <v>0</v>
      </c>
      <c r="V287" s="787">
        <f t="shared" si="90"/>
        <v>0</v>
      </c>
      <c r="W287" s="787">
        <f t="shared" si="91"/>
        <v>0</v>
      </c>
      <c r="X287" s="788">
        <f t="shared" si="92"/>
        <v>0</v>
      </c>
      <c r="Y287" s="600"/>
      <c r="AA287" s="788"/>
      <c r="AB287" s="820"/>
      <c r="AC287" s="788">
        <f t="shared" si="84"/>
        <v>0</v>
      </c>
    </row>
    <row r="288" spans="1:29" s="667" customFormat="1" ht="21.95" hidden="1" customHeight="1" outlineLevel="1">
      <c r="A288" s="831" t="s">
        <v>350</v>
      </c>
      <c r="B288" s="821" t="s">
        <v>351</v>
      </c>
      <c r="C288" s="822" t="s">
        <v>417</v>
      </c>
      <c r="D288" s="556"/>
      <c r="E288" s="786">
        <f>лаз!E218</f>
        <v>0</v>
      </c>
      <c r="F288" s="786">
        <f>лаз!F218</f>
        <v>0</v>
      </c>
      <c r="G288" s="786">
        <f>лаз!G218</f>
        <v>0</v>
      </c>
      <c r="H288" s="787">
        <f t="shared" si="85"/>
        <v>0</v>
      </c>
      <c r="I288" s="786">
        <f>лаз!I218</f>
        <v>0</v>
      </c>
      <c r="J288" s="786">
        <f>лаз!J218</f>
        <v>0</v>
      </c>
      <c r="K288" s="786">
        <f>лаз!K218</f>
        <v>0</v>
      </c>
      <c r="L288" s="787">
        <f t="shared" si="86"/>
        <v>0</v>
      </c>
      <c r="M288" s="787">
        <f t="shared" si="87"/>
        <v>0</v>
      </c>
      <c r="N288" s="786">
        <f>лаз!N218</f>
        <v>0</v>
      </c>
      <c r="O288" s="786">
        <f>лаз!O218</f>
        <v>0</v>
      </c>
      <c r="P288" s="786">
        <f>лаз!P218</f>
        <v>0</v>
      </c>
      <c r="Q288" s="787">
        <f t="shared" si="88"/>
        <v>0</v>
      </c>
      <c r="R288" s="787">
        <f t="shared" si="89"/>
        <v>0</v>
      </c>
      <c r="S288" s="786">
        <f>лаз!S218</f>
        <v>0</v>
      </c>
      <c r="T288" s="786">
        <f>лаз!T218</f>
        <v>0</v>
      </c>
      <c r="U288" s="786">
        <f>лаз!U218</f>
        <v>0</v>
      </c>
      <c r="V288" s="787">
        <f t="shared" si="90"/>
        <v>0</v>
      </c>
      <c r="W288" s="787">
        <f t="shared" si="91"/>
        <v>0</v>
      </c>
      <c r="X288" s="788">
        <f t="shared" si="92"/>
        <v>0</v>
      </c>
      <c r="Y288" s="600"/>
      <c r="AA288" s="788"/>
      <c r="AB288" s="820"/>
      <c r="AC288" s="788">
        <f t="shared" ref="AC288:AC313" si="93">X288-AA288</f>
        <v>0</v>
      </c>
    </row>
    <row r="289" spans="1:31" s="667" customFormat="1" ht="21.95" hidden="1" customHeight="1" outlineLevel="1">
      <c r="A289" s="831" t="s">
        <v>352</v>
      </c>
      <c r="B289" s="821" t="s">
        <v>353</v>
      </c>
      <c r="C289" s="822" t="s">
        <v>417</v>
      </c>
      <c r="D289" s="556"/>
      <c r="E289" s="786">
        <f>лаз!E219</f>
        <v>0</v>
      </c>
      <c r="F289" s="786">
        <f>лаз!F219</f>
        <v>0</v>
      </c>
      <c r="G289" s="786">
        <f>лаз!G219</f>
        <v>0</v>
      </c>
      <c r="H289" s="787">
        <f t="shared" si="85"/>
        <v>0</v>
      </c>
      <c r="I289" s="786">
        <f>лаз!I219</f>
        <v>0</v>
      </c>
      <c r="J289" s="786">
        <f>лаз!J219</f>
        <v>0</v>
      </c>
      <c r="K289" s="786">
        <f>лаз!K219</f>
        <v>0</v>
      </c>
      <c r="L289" s="787">
        <f t="shared" si="86"/>
        <v>0</v>
      </c>
      <c r="M289" s="787">
        <f t="shared" si="87"/>
        <v>0</v>
      </c>
      <c r="N289" s="786">
        <f>лаз!N219</f>
        <v>0</v>
      </c>
      <c r="O289" s="786">
        <f>лаз!O219</f>
        <v>0</v>
      </c>
      <c r="P289" s="786">
        <f>лаз!P219</f>
        <v>0</v>
      </c>
      <c r="Q289" s="787">
        <f t="shared" si="88"/>
        <v>0</v>
      </c>
      <c r="R289" s="787">
        <f t="shared" si="89"/>
        <v>0</v>
      </c>
      <c r="S289" s="786">
        <f>лаз!S219</f>
        <v>0</v>
      </c>
      <c r="T289" s="786">
        <f>лаз!T219</f>
        <v>0</v>
      </c>
      <c r="U289" s="786">
        <f>лаз!U219</f>
        <v>0</v>
      </c>
      <c r="V289" s="787">
        <f t="shared" si="90"/>
        <v>0</v>
      </c>
      <c r="W289" s="787">
        <f t="shared" si="91"/>
        <v>0</v>
      </c>
      <c r="X289" s="788">
        <f t="shared" si="92"/>
        <v>0</v>
      </c>
      <c r="Y289" s="600"/>
      <c r="AA289" s="788"/>
      <c r="AB289" s="820"/>
      <c r="AC289" s="788">
        <f t="shared" si="93"/>
        <v>0</v>
      </c>
    </row>
    <row r="290" spans="1:31" s="667" customFormat="1" ht="21.95" hidden="1" customHeight="1" outlineLevel="1">
      <c r="A290" s="831" t="s">
        <v>354</v>
      </c>
      <c r="B290" s="821" t="s">
        <v>355</v>
      </c>
      <c r="C290" s="822" t="s">
        <v>417</v>
      </c>
      <c r="D290" s="556"/>
      <c r="E290" s="786">
        <f>лаз!E220</f>
        <v>0</v>
      </c>
      <c r="F290" s="786">
        <f>лаз!F220</f>
        <v>0</v>
      </c>
      <c r="G290" s="786">
        <f>лаз!G220</f>
        <v>0</v>
      </c>
      <c r="H290" s="787">
        <f t="shared" si="85"/>
        <v>0</v>
      </c>
      <c r="I290" s="786">
        <f>лаз!I220</f>
        <v>0</v>
      </c>
      <c r="J290" s="786">
        <f>лаз!J220</f>
        <v>0</v>
      </c>
      <c r="K290" s="786">
        <f>лаз!K220</f>
        <v>0</v>
      </c>
      <c r="L290" s="787">
        <f t="shared" si="86"/>
        <v>0</v>
      </c>
      <c r="M290" s="787">
        <f t="shared" si="87"/>
        <v>0</v>
      </c>
      <c r="N290" s="786">
        <f>лаз!N220</f>
        <v>0</v>
      </c>
      <c r="O290" s="786">
        <f>лаз!O220</f>
        <v>0</v>
      </c>
      <c r="P290" s="786">
        <f>лаз!P220</f>
        <v>0</v>
      </c>
      <c r="Q290" s="787">
        <f t="shared" si="88"/>
        <v>0</v>
      </c>
      <c r="R290" s="787">
        <f t="shared" si="89"/>
        <v>0</v>
      </c>
      <c r="S290" s="786">
        <f>лаз!S220</f>
        <v>0</v>
      </c>
      <c r="T290" s="786">
        <f>лаз!T220</f>
        <v>0</v>
      </c>
      <c r="U290" s="786">
        <f>лаз!U220</f>
        <v>0</v>
      </c>
      <c r="V290" s="787">
        <f t="shared" si="90"/>
        <v>0</v>
      </c>
      <c r="W290" s="787">
        <f t="shared" si="91"/>
        <v>0</v>
      </c>
      <c r="X290" s="788">
        <f t="shared" si="92"/>
        <v>0</v>
      </c>
      <c r="Y290" s="600"/>
      <c r="AA290" s="788"/>
      <c r="AB290" s="820"/>
      <c r="AC290" s="788">
        <f t="shared" si="93"/>
        <v>0</v>
      </c>
    </row>
    <row r="291" spans="1:31" s="667" customFormat="1" ht="21.95" hidden="1" customHeight="1" outlineLevel="1">
      <c r="A291" s="831" t="s">
        <v>356</v>
      </c>
      <c r="B291" s="821" t="s">
        <v>357</v>
      </c>
      <c r="C291" s="822" t="s">
        <v>417</v>
      </c>
      <c r="D291" s="556"/>
      <c r="E291" s="786">
        <f>лаз!E221</f>
        <v>0</v>
      </c>
      <c r="F291" s="786">
        <f>лаз!F221</f>
        <v>0</v>
      </c>
      <c r="G291" s="786">
        <f>лаз!G221</f>
        <v>0</v>
      </c>
      <c r="H291" s="787">
        <f t="shared" si="85"/>
        <v>0</v>
      </c>
      <c r="I291" s="786">
        <f>лаз!I221</f>
        <v>0</v>
      </c>
      <c r="J291" s="786">
        <f>лаз!J221</f>
        <v>0</v>
      </c>
      <c r="K291" s="786">
        <f>лаз!K221</f>
        <v>0</v>
      </c>
      <c r="L291" s="787">
        <f t="shared" si="86"/>
        <v>0</v>
      </c>
      <c r="M291" s="787">
        <f t="shared" si="87"/>
        <v>0</v>
      </c>
      <c r="N291" s="786">
        <f>лаз!N221</f>
        <v>0</v>
      </c>
      <c r="O291" s="786">
        <f>лаз!O221</f>
        <v>0</v>
      </c>
      <c r="P291" s="786">
        <f>лаз!P221</f>
        <v>0</v>
      </c>
      <c r="Q291" s="787">
        <f t="shared" si="88"/>
        <v>0</v>
      </c>
      <c r="R291" s="787">
        <f t="shared" si="89"/>
        <v>0</v>
      </c>
      <c r="S291" s="786">
        <f>лаз!S221</f>
        <v>0</v>
      </c>
      <c r="T291" s="786">
        <f>лаз!T221</f>
        <v>0</v>
      </c>
      <c r="U291" s="786">
        <f>лаз!U221</f>
        <v>0</v>
      </c>
      <c r="V291" s="787">
        <f t="shared" si="90"/>
        <v>0</v>
      </c>
      <c r="W291" s="787">
        <f t="shared" si="91"/>
        <v>0</v>
      </c>
      <c r="X291" s="788">
        <f t="shared" si="92"/>
        <v>0</v>
      </c>
      <c r="Y291" s="600"/>
      <c r="AA291" s="788"/>
      <c r="AB291" s="820"/>
      <c r="AC291" s="788">
        <f t="shared" si="93"/>
        <v>0</v>
      </c>
    </row>
    <row r="292" spans="1:31" s="667" customFormat="1" ht="21.95" hidden="1" customHeight="1" outlineLevel="1">
      <c r="A292" s="831" t="s">
        <v>358</v>
      </c>
      <c r="B292" s="821" t="s">
        <v>359</v>
      </c>
      <c r="C292" s="822" t="s">
        <v>417</v>
      </c>
      <c r="D292" s="556"/>
      <c r="E292" s="786">
        <f>лаз!E222</f>
        <v>0</v>
      </c>
      <c r="F292" s="786">
        <f>лаз!F222</f>
        <v>0</v>
      </c>
      <c r="G292" s="786">
        <f>лаз!G222</f>
        <v>0</v>
      </c>
      <c r="H292" s="787">
        <f t="shared" si="85"/>
        <v>0</v>
      </c>
      <c r="I292" s="786">
        <f>лаз!I222</f>
        <v>0</v>
      </c>
      <c r="J292" s="786">
        <f>лаз!J222</f>
        <v>0</v>
      </c>
      <c r="K292" s="786">
        <f>лаз!K222</f>
        <v>0</v>
      </c>
      <c r="L292" s="787">
        <f t="shared" si="86"/>
        <v>0</v>
      </c>
      <c r="M292" s="787">
        <f t="shared" si="87"/>
        <v>0</v>
      </c>
      <c r="N292" s="786">
        <f>лаз!N222</f>
        <v>0</v>
      </c>
      <c r="O292" s="786">
        <f>лаз!O222</f>
        <v>0</v>
      </c>
      <c r="P292" s="786">
        <f>лаз!P222</f>
        <v>0</v>
      </c>
      <c r="Q292" s="787">
        <f t="shared" si="88"/>
        <v>0</v>
      </c>
      <c r="R292" s="787">
        <f t="shared" si="89"/>
        <v>0</v>
      </c>
      <c r="S292" s="786">
        <f>лаз!S222</f>
        <v>0</v>
      </c>
      <c r="T292" s="786">
        <f>лаз!T222</f>
        <v>0</v>
      </c>
      <c r="U292" s="786">
        <f>лаз!U222</f>
        <v>0</v>
      </c>
      <c r="V292" s="787">
        <f t="shared" si="90"/>
        <v>0</v>
      </c>
      <c r="W292" s="787">
        <f t="shared" si="91"/>
        <v>0</v>
      </c>
      <c r="X292" s="788">
        <f t="shared" si="92"/>
        <v>0</v>
      </c>
      <c r="Y292" s="600"/>
      <c r="AA292" s="788"/>
      <c r="AB292" s="820"/>
      <c r="AC292" s="788">
        <f t="shared" si="93"/>
        <v>0</v>
      </c>
    </row>
    <row r="293" spans="1:31" s="667" customFormat="1" ht="21.95" hidden="1" customHeight="1" outlineLevel="1">
      <c r="A293" s="831" t="s">
        <v>360</v>
      </c>
      <c r="B293" s="821" t="s">
        <v>361</v>
      </c>
      <c r="C293" s="822" t="s">
        <v>417</v>
      </c>
      <c r="D293" s="556"/>
      <c r="E293" s="786">
        <f>лаз!E223</f>
        <v>0</v>
      </c>
      <c r="F293" s="786">
        <f>лаз!F223</f>
        <v>0</v>
      </c>
      <c r="G293" s="786">
        <f>лаз!G223</f>
        <v>0</v>
      </c>
      <c r="H293" s="787">
        <f t="shared" si="85"/>
        <v>0</v>
      </c>
      <c r="I293" s="786">
        <f>лаз!I223</f>
        <v>0</v>
      </c>
      <c r="J293" s="786">
        <f>лаз!J223</f>
        <v>0</v>
      </c>
      <c r="K293" s="786">
        <f>лаз!K223</f>
        <v>0</v>
      </c>
      <c r="L293" s="787">
        <f t="shared" si="86"/>
        <v>0</v>
      </c>
      <c r="M293" s="787">
        <f t="shared" si="87"/>
        <v>0</v>
      </c>
      <c r="N293" s="786">
        <f>лаз!N223</f>
        <v>0</v>
      </c>
      <c r="O293" s="786">
        <f>лаз!O223</f>
        <v>0</v>
      </c>
      <c r="P293" s="786">
        <f>лаз!P223</f>
        <v>0</v>
      </c>
      <c r="Q293" s="787">
        <f t="shared" si="88"/>
        <v>0</v>
      </c>
      <c r="R293" s="787">
        <f t="shared" si="89"/>
        <v>0</v>
      </c>
      <c r="S293" s="786">
        <f>лаз!S223</f>
        <v>0</v>
      </c>
      <c r="T293" s="786">
        <f>лаз!T223</f>
        <v>0</v>
      </c>
      <c r="U293" s="786">
        <f>лаз!U223</f>
        <v>0</v>
      </c>
      <c r="V293" s="787">
        <f t="shared" si="90"/>
        <v>0</v>
      </c>
      <c r="W293" s="787">
        <f t="shared" si="91"/>
        <v>0</v>
      </c>
      <c r="X293" s="788">
        <f t="shared" si="92"/>
        <v>0</v>
      </c>
      <c r="Y293" s="600"/>
      <c r="AA293" s="788"/>
      <c r="AB293" s="820"/>
      <c r="AC293" s="788">
        <f t="shared" si="93"/>
        <v>0</v>
      </c>
    </row>
    <row r="294" spans="1:31" s="667" customFormat="1" ht="21.95" hidden="1" customHeight="1" outlineLevel="1">
      <c r="A294" s="831" t="s">
        <v>362</v>
      </c>
      <c r="B294" s="823" t="s">
        <v>363</v>
      </c>
      <c r="C294" s="824" t="s">
        <v>417</v>
      </c>
      <c r="D294" s="730"/>
      <c r="E294" s="825">
        <f>E295+E296</f>
        <v>0</v>
      </c>
      <c r="F294" s="825">
        <f>F295+F296</f>
        <v>0</v>
      </c>
      <c r="G294" s="825">
        <f>G295+G296</f>
        <v>0</v>
      </c>
      <c r="H294" s="826">
        <f t="shared" si="85"/>
        <v>0</v>
      </c>
      <c r="I294" s="825">
        <f>I295+I296</f>
        <v>0</v>
      </c>
      <c r="J294" s="825">
        <f>J295+J296</f>
        <v>0</v>
      </c>
      <c r="K294" s="825">
        <f>K295+K296</f>
        <v>0</v>
      </c>
      <c r="L294" s="826">
        <f t="shared" si="86"/>
        <v>0</v>
      </c>
      <c r="M294" s="826">
        <f t="shared" si="87"/>
        <v>0</v>
      </c>
      <c r="N294" s="825">
        <f>N295+N296</f>
        <v>0</v>
      </c>
      <c r="O294" s="825">
        <f>O295+O296</f>
        <v>0</v>
      </c>
      <c r="P294" s="825">
        <f>P295+P296</f>
        <v>0</v>
      </c>
      <c r="Q294" s="826">
        <f t="shared" si="88"/>
        <v>0</v>
      </c>
      <c r="R294" s="826">
        <f t="shared" si="89"/>
        <v>0</v>
      </c>
      <c r="S294" s="825">
        <f>S295+S296</f>
        <v>0</v>
      </c>
      <c r="T294" s="825">
        <f>T295+T296</f>
        <v>0</v>
      </c>
      <c r="U294" s="825">
        <f>U295+U296</f>
        <v>0</v>
      </c>
      <c r="V294" s="826">
        <f t="shared" si="90"/>
        <v>0</v>
      </c>
      <c r="W294" s="826">
        <f t="shared" si="91"/>
        <v>0</v>
      </c>
      <c r="X294" s="827">
        <f t="shared" si="92"/>
        <v>0</v>
      </c>
      <c r="Y294" s="830"/>
      <c r="AA294" s="827"/>
      <c r="AB294" s="820"/>
      <c r="AC294" s="827">
        <f t="shared" si="93"/>
        <v>0</v>
      </c>
    </row>
    <row r="295" spans="1:31" s="667" customFormat="1" ht="21.95" hidden="1" customHeight="1" outlineLevel="1">
      <c r="A295" s="783" t="s">
        <v>364</v>
      </c>
      <c r="B295" s="829" t="s">
        <v>365</v>
      </c>
      <c r="C295" s="822" t="s">
        <v>417</v>
      </c>
      <c r="D295" s="556"/>
      <c r="E295" s="786">
        <f>лаз!E225</f>
        <v>0</v>
      </c>
      <c r="F295" s="786">
        <f>лаз!F225</f>
        <v>0</v>
      </c>
      <c r="G295" s="786">
        <f>лаз!G225</f>
        <v>0</v>
      </c>
      <c r="H295" s="787">
        <f t="shared" si="85"/>
        <v>0</v>
      </c>
      <c r="I295" s="786">
        <f>лаз!I225</f>
        <v>0</v>
      </c>
      <c r="J295" s="786">
        <f>лаз!J225</f>
        <v>0</v>
      </c>
      <c r="K295" s="786">
        <f>лаз!K225</f>
        <v>0</v>
      </c>
      <c r="L295" s="787">
        <f t="shared" si="86"/>
        <v>0</v>
      </c>
      <c r="M295" s="787">
        <f t="shared" si="87"/>
        <v>0</v>
      </c>
      <c r="N295" s="786">
        <f>лаз!N225</f>
        <v>0</v>
      </c>
      <c r="O295" s="786">
        <f>лаз!O225</f>
        <v>0</v>
      </c>
      <c r="P295" s="786">
        <f>лаз!P225</f>
        <v>0</v>
      </c>
      <c r="Q295" s="787">
        <f t="shared" si="88"/>
        <v>0</v>
      </c>
      <c r="R295" s="787">
        <f t="shared" si="89"/>
        <v>0</v>
      </c>
      <c r="S295" s="786">
        <f>лаз!S225</f>
        <v>0</v>
      </c>
      <c r="T295" s="786">
        <f>лаз!T225</f>
        <v>0</v>
      </c>
      <c r="U295" s="786">
        <f>лаз!U225</f>
        <v>0</v>
      </c>
      <c r="V295" s="787">
        <f t="shared" si="90"/>
        <v>0</v>
      </c>
      <c r="W295" s="787">
        <f t="shared" si="91"/>
        <v>0</v>
      </c>
      <c r="X295" s="788">
        <f t="shared" si="92"/>
        <v>0</v>
      </c>
      <c r="Y295" s="600"/>
      <c r="AA295" s="788"/>
      <c r="AB295" s="820"/>
      <c r="AC295" s="788">
        <f t="shared" si="93"/>
        <v>0</v>
      </c>
    </row>
    <row r="296" spans="1:31" s="667" customFormat="1" ht="21.95" hidden="1" customHeight="1" outlineLevel="1">
      <c r="A296" s="783" t="s">
        <v>366</v>
      </c>
      <c r="B296" s="829" t="s">
        <v>367</v>
      </c>
      <c r="C296" s="822" t="s">
        <v>417</v>
      </c>
      <c r="D296" s="556"/>
      <c r="E296" s="786">
        <f>лаз!E226</f>
        <v>0</v>
      </c>
      <c r="F296" s="786">
        <f>лаз!F226</f>
        <v>0</v>
      </c>
      <c r="G296" s="786">
        <f>лаз!G226</f>
        <v>0</v>
      </c>
      <c r="H296" s="787">
        <f t="shared" si="85"/>
        <v>0</v>
      </c>
      <c r="I296" s="786">
        <f>лаз!I226</f>
        <v>0</v>
      </c>
      <c r="J296" s="786">
        <f>лаз!J226</f>
        <v>0</v>
      </c>
      <c r="K296" s="786">
        <f>лаз!K226</f>
        <v>0</v>
      </c>
      <c r="L296" s="787">
        <f t="shared" si="86"/>
        <v>0</v>
      </c>
      <c r="M296" s="787">
        <f t="shared" si="87"/>
        <v>0</v>
      </c>
      <c r="N296" s="786">
        <f>лаз!N226</f>
        <v>0</v>
      </c>
      <c r="O296" s="786">
        <f>лаз!O226</f>
        <v>0</v>
      </c>
      <c r="P296" s="786">
        <f>лаз!P226</f>
        <v>0</v>
      </c>
      <c r="Q296" s="787">
        <f t="shared" si="88"/>
        <v>0</v>
      </c>
      <c r="R296" s="787">
        <f t="shared" si="89"/>
        <v>0</v>
      </c>
      <c r="S296" s="786">
        <f>лаз!S226</f>
        <v>0</v>
      </c>
      <c r="T296" s="786">
        <f>лаз!T226</f>
        <v>0</v>
      </c>
      <c r="U296" s="786">
        <f>лаз!U226</f>
        <v>0</v>
      </c>
      <c r="V296" s="787">
        <f t="shared" si="90"/>
        <v>0</v>
      </c>
      <c r="W296" s="787">
        <f t="shared" si="91"/>
        <v>0</v>
      </c>
      <c r="X296" s="788">
        <f t="shared" si="92"/>
        <v>0</v>
      </c>
      <c r="Y296" s="600"/>
      <c r="AA296" s="788"/>
      <c r="AB296" s="820"/>
      <c r="AC296" s="788">
        <f t="shared" si="93"/>
        <v>0</v>
      </c>
    </row>
    <row r="297" spans="1:31" s="667" customFormat="1" ht="21.95" hidden="1" customHeight="1" outlineLevel="1">
      <c r="A297" s="831" t="s">
        <v>368</v>
      </c>
      <c r="B297" s="821" t="s">
        <v>369</v>
      </c>
      <c r="C297" s="822" t="s">
        <v>417</v>
      </c>
      <c r="D297" s="556"/>
      <c r="E297" s="786">
        <f>лаз!E227</f>
        <v>0</v>
      </c>
      <c r="F297" s="786">
        <f>лаз!F227</f>
        <v>0</v>
      </c>
      <c r="G297" s="786">
        <f>лаз!G227</f>
        <v>0</v>
      </c>
      <c r="H297" s="787">
        <f t="shared" si="85"/>
        <v>0</v>
      </c>
      <c r="I297" s="786">
        <f>лаз!I227</f>
        <v>0</v>
      </c>
      <c r="J297" s="786">
        <f>лаз!J227</f>
        <v>0</v>
      </c>
      <c r="K297" s="786">
        <f>лаз!K227</f>
        <v>0</v>
      </c>
      <c r="L297" s="787">
        <f t="shared" si="86"/>
        <v>0</v>
      </c>
      <c r="M297" s="787">
        <f t="shared" si="87"/>
        <v>0</v>
      </c>
      <c r="N297" s="786">
        <f>лаз!N227</f>
        <v>0</v>
      </c>
      <c r="O297" s="786">
        <f>лаз!O227</f>
        <v>0</v>
      </c>
      <c r="P297" s="786">
        <f>лаз!P227</f>
        <v>0</v>
      </c>
      <c r="Q297" s="787">
        <f t="shared" si="88"/>
        <v>0</v>
      </c>
      <c r="R297" s="787">
        <f t="shared" si="89"/>
        <v>0</v>
      </c>
      <c r="S297" s="786">
        <f>лаз!S227</f>
        <v>0</v>
      </c>
      <c r="T297" s="786">
        <f>лаз!T227</f>
        <v>0</v>
      </c>
      <c r="U297" s="786">
        <f>лаз!U227</f>
        <v>0</v>
      </c>
      <c r="V297" s="787">
        <f t="shared" si="90"/>
        <v>0</v>
      </c>
      <c r="W297" s="787">
        <f t="shared" si="91"/>
        <v>0</v>
      </c>
      <c r="X297" s="788">
        <f t="shared" si="92"/>
        <v>0</v>
      </c>
      <c r="Y297" s="600"/>
      <c r="AA297" s="788"/>
      <c r="AB297" s="820"/>
      <c r="AC297" s="788">
        <f t="shared" si="93"/>
        <v>0</v>
      </c>
    </row>
    <row r="298" spans="1:31" s="667" customFormat="1" ht="21.95" hidden="1" customHeight="1" outlineLevel="1">
      <c r="A298" s="831" t="s">
        <v>370</v>
      </c>
      <c r="B298" s="821" t="s">
        <v>287</v>
      </c>
      <c r="C298" s="822" t="s">
        <v>417</v>
      </c>
      <c r="D298" s="556"/>
      <c r="E298" s="786">
        <f>лаз!E228</f>
        <v>0</v>
      </c>
      <c r="F298" s="786">
        <f>лаз!F228</f>
        <v>0</v>
      </c>
      <c r="G298" s="786">
        <f>лаз!G228</f>
        <v>0</v>
      </c>
      <c r="H298" s="787">
        <f t="shared" si="85"/>
        <v>0</v>
      </c>
      <c r="I298" s="786">
        <f>лаз!I228</f>
        <v>0</v>
      </c>
      <c r="J298" s="786">
        <f>лаз!J228</f>
        <v>0</v>
      </c>
      <c r="K298" s="786">
        <f>лаз!K228</f>
        <v>0</v>
      </c>
      <c r="L298" s="787">
        <f t="shared" si="86"/>
        <v>0</v>
      </c>
      <c r="M298" s="787">
        <f t="shared" si="87"/>
        <v>0</v>
      </c>
      <c r="N298" s="786">
        <f>лаз!N228</f>
        <v>0</v>
      </c>
      <c r="O298" s="786">
        <f>лаз!O228</f>
        <v>0</v>
      </c>
      <c r="P298" s="786">
        <f>лаз!P228</f>
        <v>0</v>
      </c>
      <c r="Q298" s="787">
        <f t="shared" si="88"/>
        <v>0</v>
      </c>
      <c r="R298" s="787">
        <f t="shared" si="89"/>
        <v>0</v>
      </c>
      <c r="S298" s="786">
        <f>лаз!S228</f>
        <v>0</v>
      </c>
      <c r="T298" s="786">
        <f>лаз!T228</f>
        <v>0</v>
      </c>
      <c r="U298" s="786">
        <f>лаз!U228</f>
        <v>0</v>
      </c>
      <c r="V298" s="787">
        <f t="shared" si="90"/>
        <v>0</v>
      </c>
      <c r="W298" s="787">
        <f t="shared" si="91"/>
        <v>0</v>
      </c>
      <c r="X298" s="788">
        <f t="shared" si="92"/>
        <v>0</v>
      </c>
      <c r="Y298" s="600"/>
      <c r="AA298" s="788"/>
      <c r="AB298" s="820"/>
      <c r="AC298" s="788">
        <f t="shared" si="93"/>
        <v>0</v>
      </c>
    </row>
    <row r="299" spans="1:31" s="667" customFormat="1" ht="21.95" hidden="1" customHeight="1" outlineLevel="1">
      <c r="A299" s="831" t="s">
        <v>371</v>
      </c>
      <c r="B299" s="821" t="s">
        <v>372</v>
      </c>
      <c r="C299" s="822" t="s">
        <v>417</v>
      </c>
      <c r="D299" s="556"/>
      <c r="E299" s="786">
        <f>лаз!E229</f>
        <v>0</v>
      </c>
      <c r="F299" s="786">
        <f>лаз!F229</f>
        <v>0</v>
      </c>
      <c r="G299" s="786">
        <f>лаз!G229</f>
        <v>0</v>
      </c>
      <c r="H299" s="787">
        <f t="shared" si="85"/>
        <v>0</v>
      </c>
      <c r="I299" s="786">
        <f>лаз!I229</f>
        <v>0</v>
      </c>
      <c r="J299" s="786">
        <f>лаз!J229</f>
        <v>0</v>
      </c>
      <c r="K299" s="786">
        <f>лаз!K229</f>
        <v>0</v>
      </c>
      <c r="L299" s="787">
        <f t="shared" si="86"/>
        <v>0</v>
      </c>
      <c r="M299" s="787">
        <f t="shared" si="87"/>
        <v>0</v>
      </c>
      <c r="N299" s="786">
        <f>лаз!N229</f>
        <v>0</v>
      </c>
      <c r="O299" s="786">
        <f>лаз!O229</f>
        <v>0</v>
      </c>
      <c r="P299" s="786">
        <f>лаз!P229</f>
        <v>0</v>
      </c>
      <c r="Q299" s="787">
        <f t="shared" si="88"/>
        <v>0</v>
      </c>
      <c r="R299" s="787">
        <f t="shared" si="89"/>
        <v>0</v>
      </c>
      <c r="S299" s="786">
        <f>лаз!S229</f>
        <v>0</v>
      </c>
      <c r="T299" s="786">
        <f>лаз!T229</f>
        <v>0</v>
      </c>
      <c r="U299" s="786">
        <f>лаз!U229</f>
        <v>0</v>
      </c>
      <c r="V299" s="787">
        <f t="shared" si="90"/>
        <v>0</v>
      </c>
      <c r="W299" s="787">
        <f t="shared" si="91"/>
        <v>0</v>
      </c>
      <c r="X299" s="788">
        <f t="shared" si="92"/>
        <v>0</v>
      </c>
      <c r="Y299" s="600"/>
      <c r="AA299" s="788"/>
      <c r="AB299" s="820"/>
      <c r="AC299" s="788">
        <f t="shared" si="93"/>
        <v>0</v>
      </c>
    </row>
    <row r="300" spans="1:31" s="667" customFormat="1" ht="21.95" hidden="1" customHeight="1" outlineLevel="1">
      <c r="A300" s="831" t="s">
        <v>373</v>
      </c>
      <c r="B300" s="821" t="s">
        <v>374</v>
      </c>
      <c r="C300" s="822" t="s">
        <v>417</v>
      </c>
      <c r="D300" s="556"/>
      <c r="E300" s="786">
        <f>лаз!E230</f>
        <v>0</v>
      </c>
      <c r="F300" s="786">
        <f>лаз!F230</f>
        <v>0</v>
      </c>
      <c r="G300" s="786">
        <f>лаз!G230</f>
        <v>0</v>
      </c>
      <c r="H300" s="787">
        <f t="shared" si="85"/>
        <v>0</v>
      </c>
      <c r="I300" s="786">
        <f>лаз!I230</f>
        <v>0</v>
      </c>
      <c r="J300" s="786">
        <f>лаз!J230</f>
        <v>0</v>
      </c>
      <c r="K300" s="786">
        <f>лаз!K230</f>
        <v>0</v>
      </c>
      <c r="L300" s="787">
        <f t="shared" si="86"/>
        <v>0</v>
      </c>
      <c r="M300" s="787">
        <f t="shared" si="87"/>
        <v>0</v>
      </c>
      <c r="N300" s="786">
        <f>лаз!N230</f>
        <v>0</v>
      </c>
      <c r="O300" s="786">
        <f>лаз!O230</f>
        <v>0</v>
      </c>
      <c r="P300" s="786">
        <f>лаз!P230</f>
        <v>0</v>
      </c>
      <c r="Q300" s="787">
        <f t="shared" si="88"/>
        <v>0</v>
      </c>
      <c r="R300" s="787">
        <f t="shared" si="89"/>
        <v>0</v>
      </c>
      <c r="S300" s="786">
        <f>лаз!S230</f>
        <v>0</v>
      </c>
      <c r="T300" s="786">
        <f>лаз!T230</f>
        <v>0</v>
      </c>
      <c r="U300" s="786">
        <f>лаз!U230</f>
        <v>0</v>
      </c>
      <c r="V300" s="787">
        <f t="shared" si="90"/>
        <v>0</v>
      </c>
      <c r="W300" s="787">
        <f t="shared" si="91"/>
        <v>0</v>
      </c>
      <c r="X300" s="788">
        <f t="shared" si="92"/>
        <v>0</v>
      </c>
      <c r="Y300" s="600"/>
      <c r="AA300" s="788"/>
      <c r="AB300" s="820"/>
      <c r="AC300" s="788">
        <f t="shared" si="93"/>
        <v>0</v>
      </c>
    </row>
    <row r="301" spans="1:31" s="667" customFormat="1" ht="21.75" customHeight="1">
      <c r="A301" s="832" t="s">
        <v>375</v>
      </c>
      <c r="B301" s="833" t="s">
        <v>451</v>
      </c>
      <c r="C301" s="822" t="s">
        <v>417</v>
      </c>
      <c r="D301" s="556"/>
      <c r="E301" s="786">
        <f>лаз!E231</f>
        <v>0</v>
      </c>
      <c r="F301" s="786">
        <f>лаз!F231</f>
        <v>0</v>
      </c>
      <c r="G301" s="786">
        <f>лаз!G231</f>
        <v>0</v>
      </c>
      <c r="H301" s="834">
        <f t="shared" si="85"/>
        <v>0</v>
      </c>
      <c r="I301" s="786">
        <f>лаз!I231</f>
        <v>0</v>
      </c>
      <c r="J301" s="786">
        <f>лаз!J231</f>
        <v>0</v>
      </c>
      <c r="K301" s="786">
        <f>лаз!K231</f>
        <v>0</v>
      </c>
      <c r="L301" s="834">
        <f t="shared" si="86"/>
        <v>0</v>
      </c>
      <c r="M301" s="834">
        <f t="shared" si="87"/>
        <v>0</v>
      </c>
      <c r="N301" s="786">
        <f>лаз!N231</f>
        <v>0</v>
      </c>
      <c r="O301" s="786">
        <f>лаз!O231</f>
        <v>0</v>
      </c>
      <c r="P301" s="786">
        <f>лаз!P231</f>
        <v>0</v>
      </c>
      <c r="Q301" s="834">
        <f t="shared" si="88"/>
        <v>0</v>
      </c>
      <c r="R301" s="834">
        <f t="shared" si="89"/>
        <v>0</v>
      </c>
      <c r="S301" s="786">
        <f>лаз!S231</f>
        <v>0</v>
      </c>
      <c r="T301" s="786">
        <f>лаз!T231</f>
        <v>0</v>
      </c>
      <c r="U301" s="786">
        <f>лаз!U231</f>
        <v>0</v>
      </c>
      <c r="V301" s="834">
        <f t="shared" si="90"/>
        <v>0</v>
      </c>
      <c r="W301" s="834">
        <f t="shared" si="91"/>
        <v>0</v>
      </c>
      <c r="X301" s="835">
        <f t="shared" si="92"/>
        <v>0</v>
      </c>
      <c r="Y301" s="560"/>
      <c r="Z301" s="836"/>
      <c r="AA301" s="835"/>
      <c r="AB301" s="820"/>
      <c r="AC301" s="835">
        <f t="shared" si="93"/>
        <v>0</v>
      </c>
      <c r="AD301" s="837"/>
      <c r="AE301" s="837"/>
    </row>
    <row r="302" spans="1:31" s="837" customFormat="1" ht="22.5" customHeight="1" collapsed="1">
      <c r="A302" s="767"/>
      <c r="B302" s="838"/>
      <c r="C302" s="839"/>
      <c r="D302" s="840"/>
      <c r="E302" s="841"/>
      <c r="F302" s="841"/>
      <c r="G302" s="841"/>
      <c r="H302" s="842"/>
      <c r="I302" s="841"/>
      <c r="J302" s="841"/>
      <c r="K302" s="841"/>
      <c r="L302" s="843"/>
      <c r="M302" s="843"/>
      <c r="N302" s="841"/>
      <c r="O302" s="841"/>
      <c r="P302" s="841"/>
      <c r="Q302" s="843"/>
      <c r="R302" s="843"/>
      <c r="S302" s="841"/>
      <c r="T302" s="841"/>
      <c r="U302" s="841"/>
      <c r="V302" s="843"/>
      <c r="W302" s="843"/>
      <c r="X302" s="843"/>
      <c r="Y302" s="844"/>
      <c r="Z302" s="836"/>
      <c r="AA302" s="843"/>
      <c r="AB302" s="820"/>
      <c r="AC302" s="843"/>
    </row>
    <row r="303" spans="1:31" s="837" customFormat="1" ht="22.5" hidden="1" customHeight="1" outlineLevel="1">
      <c r="A303" s="774"/>
      <c r="B303" s="845"/>
      <c r="C303" s="846"/>
      <c r="D303" s="840"/>
      <c r="E303" s="847"/>
      <c r="F303" s="847"/>
      <c r="G303" s="847"/>
      <c r="H303" s="842"/>
      <c r="I303" s="847"/>
      <c r="J303" s="847"/>
      <c r="K303" s="847"/>
      <c r="L303" s="843"/>
      <c r="M303" s="843"/>
      <c r="N303" s="847"/>
      <c r="O303" s="847"/>
      <c r="P303" s="847"/>
      <c r="Q303" s="843"/>
      <c r="R303" s="843"/>
      <c r="S303" s="847"/>
      <c r="T303" s="847"/>
      <c r="U303" s="847"/>
      <c r="V303" s="843"/>
      <c r="W303" s="843"/>
      <c r="X303" s="843"/>
      <c r="Y303" s="844"/>
      <c r="Z303" s="836"/>
      <c r="AA303" s="843"/>
      <c r="AB303" s="836"/>
      <c r="AC303" s="843"/>
    </row>
    <row r="304" spans="1:31" s="837" customFormat="1" ht="22.5" hidden="1" customHeight="1" outlineLevel="1">
      <c r="A304" s="774"/>
      <c r="B304" s="845"/>
      <c r="C304" s="846"/>
      <c r="D304" s="840"/>
      <c r="E304" s="847"/>
      <c r="F304" s="847"/>
      <c r="G304" s="847"/>
      <c r="H304" s="842"/>
      <c r="I304" s="847"/>
      <c r="J304" s="847"/>
      <c r="K304" s="847"/>
      <c r="L304" s="843"/>
      <c r="M304" s="843"/>
      <c r="N304" s="847"/>
      <c r="O304" s="847"/>
      <c r="P304" s="847"/>
      <c r="Q304" s="843"/>
      <c r="R304" s="843"/>
      <c r="S304" s="847"/>
      <c r="T304" s="847"/>
      <c r="U304" s="847"/>
      <c r="V304" s="843"/>
      <c r="W304" s="843"/>
      <c r="X304" s="843"/>
      <c r="Y304" s="844"/>
      <c r="Z304" s="836"/>
      <c r="AA304" s="843"/>
      <c r="AB304" s="836"/>
      <c r="AC304" s="843"/>
    </row>
    <row r="305" spans="1:31" s="837" customFormat="1" ht="22.5" hidden="1" customHeight="1" outlineLevel="1">
      <c r="A305" s="774"/>
      <c r="B305" s="845"/>
      <c r="C305" s="846"/>
      <c r="D305" s="840"/>
      <c r="E305" s="847"/>
      <c r="F305" s="847"/>
      <c r="G305" s="847"/>
      <c r="H305" s="842"/>
      <c r="I305" s="847"/>
      <c r="J305" s="847"/>
      <c r="K305" s="847"/>
      <c r="L305" s="843"/>
      <c r="M305" s="843"/>
      <c r="N305" s="847"/>
      <c r="O305" s="847"/>
      <c r="P305" s="847"/>
      <c r="Q305" s="843"/>
      <c r="R305" s="843"/>
      <c r="S305" s="847"/>
      <c r="T305" s="847"/>
      <c r="U305" s="847"/>
      <c r="V305" s="843"/>
      <c r="W305" s="843"/>
      <c r="X305" s="843"/>
      <c r="Y305" s="844"/>
      <c r="Z305" s="836"/>
      <c r="AA305" s="843"/>
      <c r="AB305" s="836"/>
      <c r="AC305" s="843"/>
    </row>
    <row r="306" spans="1:31" s="837" customFormat="1" ht="22.5" hidden="1" customHeight="1" outlineLevel="1">
      <c r="A306" s="774"/>
      <c r="B306" s="845"/>
      <c r="C306" s="846"/>
      <c r="D306" s="840"/>
      <c r="E306" s="847"/>
      <c r="F306" s="847"/>
      <c r="G306" s="847"/>
      <c r="H306" s="842"/>
      <c r="I306" s="847"/>
      <c r="J306" s="847"/>
      <c r="K306" s="847"/>
      <c r="L306" s="843"/>
      <c r="M306" s="843"/>
      <c r="N306" s="847"/>
      <c r="O306" s="847"/>
      <c r="P306" s="847"/>
      <c r="Q306" s="843"/>
      <c r="R306" s="843"/>
      <c r="S306" s="847"/>
      <c r="T306" s="847"/>
      <c r="U306" s="847"/>
      <c r="V306" s="843"/>
      <c r="W306" s="843"/>
      <c r="X306" s="843"/>
      <c r="Y306" s="844"/>
      <c r="Z306" s="836"/>
      <c r="AA306" s="843"/>
      <c r="AB306" s="836"/>
      <c r="AC306" s="843"/>
    </row>
    <row r="307" spans="1:31" s="837" customFormat="1" ht="22.5" hidden="1" customHeight="1" outlineLevel="1">
      <c r="A307" s="774"/>
      <c r="B307" s="845"/>
      <c r="C307" s="846"/>
      <c r="D307" s="840"/>
      <c r="E307" s="847"/>
      <c r="F307" s="847"/>
      <c r="G307" s="847"/>
      <c r="H307" s="842"/>
      <c r="I307" s="847"/>
      <c r="J307" s="847"/>
      <c r="K307" s="847"/>
      <c r="L307" s="843"/>
      <c r="M307" s="843"/>
      <c r="N307" s="847"/>
      <c r="O307" s="847"/>
      <c r="P307" s="847"/>
      <c r="Q307" s="843"/>
      <c r="R307" s="843"/>
      <c r="S307" s="847"/>
      <c r="T307" s="847"/>
      <c r="U307" s="847"/>
      <c r="V307" s="843"/>
      <c r="W307" s="843"/>
      <c r="X307" s="843"/>
      <c r="Y307" s="844"/>
      <c r="Z307" s="836"/>
      <c r="AA307" s="843"/>
      <c r="AB307" s="836"/>
      <c r="AC307" s="843"/>
    </row>
    <row r="308" spans="1:31" s="837" customFormat="1" ht="22.5" hidden="1" customHeight="1" outlineLevel="1">
      <c r="A308" s="774"/>
      <c r="B308" s="848"/>
      <c r="C308" s="846"/>
      <c r="D308" s="840"/>
      <c r="E308" s="849"/>
      <c r="F308" s="847"/>
      <c r="G308" s="847"/>
      <c r="H308" s="842"/>
      <c r="I308" s="849"/>
      <c r="J308" s="847"/>
      <c r="K308" s="847"/>
      <c r="L308" s="843"/>
      <c r="M308" s="843"/>
      <c r="N308" s="849"/>
      <c r="O308" s="847"/>
      <c r="P308" s="847"/>
      <c r="Q308" s="843"/>
      <c r="R308" s="843"/>
      <c r="S308" s="849"/>
      <c r="T308" s="847"/>
      <c r="U308" s="847"/>
      <c r="V308" s="843"/>
      <c r="W308" s="843"/>
      <c r="X308" s="843"/>
      <c r="Y308" s="844"/>
      <c r="Z308" s="836"/>
      <c r="AA308" s="850"/>
      <c r="AB308" s="836"/>
      <c r="AC308" s="850"/>
    </row>
    <row r="309" spans="1:31" s="863" customFormat="1" ht="22.5" hidden="1" customHeight="1" outlineLevel="1">
      <c r="A309" s="851"/>
      <c r="B309" s="852"/>
      <c r="C309" s="853"/>
      <c r="D309" s="854"/>
      <c r="E309" s="855"/>
      <c r="F309" s="856"/>
      <c r="G309" s="857"/>
      <c r="H309" s="858"/>
      <c r="I309" s="855"/>
      <c r="J309" s="856"/>
      <c r="K309" s="857"/>
      <c r="L309" s="859"/>
      <c r="M309" s="859"/>
      <c r="N309" s="855"/>
      <c r="O309" s="856"/>
      <c r="P309" s="857"/>
      <c r="Q309" s="859"/>
      <c r="R309" s="859"/>
      <c r="S309" s="855"/>
      <c r="T309" s="856"/>
      <c r="U309" s="857"/>
      <c r="V309" s="859"/>
      <c r="W309" s="859"/>
      <c r="X309" s="859"/>
      <c r="Y309" s="860"/>
      <c r="Z309" s="861"/>
      <c r="AA309" s="862"/>
      <c r="AB309" s="861"/>
      <c r="AC309" s="862"/>
    </row>
    <row r="310" spans="1:31" s="863" customFormat="1" ht="22.5" hidden="1" customHeight="1" outlineLevel="1">
      <c r="A310" s="864"/>
      <c r="B310" s="865"/>
      <c r="C310" s="853"/>
      <c r="D310" s="854"/>
      <c r="E310" s="855"/>
      <c r="F310" s="856"/>
      <c r="G310" s="857"/>
      <c r="H310" s="858"/>
      <c r="I310" s="855"/>
      <c r="J310" s="856"/>
      <c r="K310" s="857"/>
      <c r="L310" s="859"/>
      <c r="M310" s="859"/>
      <c r="N310" s="855"/>
      <c r="O310" s="856"/>
      <c r="P310" s="857"/>
      <c r="Q310" s="859"/>
      <c r="R310" s="859"/>
      <c r="S310" s="855"/>
      <c r="T310" s="856"/>
      <c r="U310" s="857"/>
      <c r="V310" s="859"/>
      <c r="W310" s="859"/>
      <c r="X310" s="859"/>
      <c r="Y310" s="860"/>
      <c r="Z310" s="866"/>
      <c r="AA310" s="867"/>
      <c r="AB310" s="866"/>
      <c r="AC310" s="867"/>
      <c r="AD310" s="866"/>
      <c r="AE310" s="866"/>
    </row>
    <row r="311" spans="1:31" s="837" customFormat="1" ht="36" hidden="1" customHeight="1" outlineLevel="1">
      <c r="A311" s="774"/>
      <c r="B311" s="868"/>
      <c r="C311" s="846"/>
      <c r="D311" s="840"/>
      <c r="E311" s="849"/>
      <c r="F311" s="847"/>
      <c r="G311" s="847"/>
      <c r="H311" s="842"/>
      <c r="I311" s="849"/>
      <c r="J311" s="847"/>
      <c r="K311" s="847"/>
      <c r="L311" s="843"/>
      <c r="M311" s="843"/>
      <c r="N311" s="849"/>
      <c r="O311" s="847"/>
      <c r="P311" s="847"/>
      <c r="Q311" s="843"/>
      <c r="R311" s="843"/>
      <c r="S311" s="849"/>
      <c r="T311" s="847"/>
      <c r="U311" s="847"/>
      <c r="V311" s="843"/>
      <c r="W311" s="843"/>
      <c r="X311" s="843"/>
      <c r="Y311" s="844"/>
      <c r="Z311" s="836"/>
      <c r="AA311" s="850"/>
      <c r="AB311" s="836"/>
      <c r="AC311" s="850"/>
    </row>
    <row r="312" spans="1:31" s="837" customFormat="1" ht="22.5" hidden="1" customHeight="1">
      <c r="A312" s="869"/>
      <c r="B312" s="870"/>
      <c r="C312" s="871" t="s">
        <v>417</v>
      </c>
      <c r="D312" s="840"/>
      <c r="E312" s="872"/>
      <c r="F312" s="873"/>
      <c r="G312" s="873"/>
      <c r="H312" s="874">
        <f>E312+F312+G312</f>
        <v>0</v>
      </c>
      <c r="I312" s="872"/>
      <c r="J312" s="873"/>
      <c r="K312" s="873"/>
      <c r="L312" s="875">
        <f>I312+J312+K312</f>
        <v>0</v>
      </c>
      <c r="M312" s="875">
        <f>L312+H312</f>
        <v>0</v>
      </c>
      <c r="N312" s="872"/>
      <c r="O312" s="873"/>
      <c r="P312" s="873"/>
      <c r="Q312" s="875">
        <f>N312+O312+P312</f>
        <v>0</v>
      </c>
      <c r="R312" s="875">
        <f>M312+Q312</f>
        <v>0</v>
      </c>
      <c r="S312" s="872"/>
      <c r="T312" s="873"/>
      <c r="U312" s="873"/>
      <c r="V312" s="875">
        <f>S312+T312+U312</f>
        <v>0</v>
      </c>
      <c r="W312" s="875">
        <f>Q312+V312</f>
        <v>0</v>
      </c>
      <c r="X312" s="875">
        <f>R312+V312</f>
        <v>0</v>
      </c>
      <c r="Y312" s="844"/>
      <c r="Z312" s="836"/>
      <c r="AA312" s="850"/>
      <c r="AB312" s="836"/>
      <c r="AC312" s="850">
        <f>X312-AA312</f>
        <v>0</v>
      </c>
    </row>
    <row r="313" spans="1:31" s="667" customFormat="1" ht="24.75" hidden="1" customHeight="1">
      <c r="A313" s="876" t="s">
        <v>379</v>
      </c>
      <c r="B313" s="877" t="s">
        <v>452</v>
      </c>
      <c r="C313" s="878" t="s">
        <v>417</v>
      </c>
      <c r="D313" s="556"/>
      <c r="E313" s="879"/>
      <c r="F313" s="879"/>
      <c r="G313" s="879"/>
      <c r="H313" s="880">
        <f t="shared" si="85"/>
        <v>0</v>
      </c>
      <c r="I313" s="879"/>
      <c r="J313" s="879"/>
      <c r="K313" s="879"/>
      <c r="L313" s="880">
        <f t="shared" si="86"/>
        <v>0</v>
      </c>
      <c r="M313" s="880">
        <f t="shared" si="87"/>
        <v>0</v>
      </c>
      <c r="N313" s="879"/>
      <c r="O313" s="879"/>
      <c r="P313" s="879"/>
      <c r="Q313" s="880">
        <f>P313+O313+N313</f>
        <v>0</v>
      </c>
      <c r="R313" s="880">
        <f>Q313+M313</f>
        <v>0</v>
      </c>
      <c r="S313" s="879"/>
      <c r="T313" s="879"/>
      <c r="U313" s="879"/>
      <c r="V313" s="880">
        <f t="shared" si="90"/>
        <v>0</v>
      </c>
      <c r="W313" s="880">
        <f>V313+Q313</f>
        <v>0</v>
      </c>
      <c r="X313" s="881">
        <f t="shared" si="92"/>
        <v>0</v>
      </c>
      <c r="Y313" s="560"/>
      <c r="Z313" s="669"/>
      <c r="AA313" s="881"/>
      <c r="AB313" s="669"/>
      <c r="AC313" s="881">
        <f t="shared" si="93"/>
        <v>0</v>
      </c>
      <c r="AD313" s="669"/>
      <c r="AE313" s="669"/>
    </row>
    <row r="314" spans="1:31" s="669" customFormat="1" ht="13.5" customHeight="1" thickBot="1">
      <c r="A314" s="882"/>
      <c r="B314" s="883"/>
      <c r="C314" s="884"/>
      <c r="D314" s="535"/>
      <c r="E314" s="885"/>
      <c r="F314" s="885"/>
      <c r="G314" s="885"/>
      <c r="H314" s="886"/>
      <c r="I314" s="885"/>
      <c r="J314" s="885"/>
      <c r="K314" s="885"/>
      <c r="L314" s="886"/>
      <c r="M314" s="886"/>
      <c r="N314" s="885"/>
      <c r="O314" s="885"/>
      <c r="P314" s="885"/>
      <c r="Q314" s="886"/>
      <c r="R314" s="886"/>
      <c r="S314" s="885"/>
      <c r="T314" s="885"/>
      <c r="U314" s="885"/>
      <c r="V314" s="886"/>
      <c r="W314" s="886"/>
      <c r="X314" s="887"/>
      <c r="Y314" s="600"/>
      <c r="Z314" s="888"/>
      <c r="AA314" s="889"/>
      <c r="AB314" s="888"/>
      <c r="AC314" s="889"/>
      <c r="AD314" s="890"/>
      <c r="AE314" s="890"/>
    </row>
    <row r="315" spans="1:31" s="701" customFormat="1" ht="33" customHeight="1" thickBot="1">
      <c r="A315" s="891"/>
      <c r="B315" s="892" t="s">
        <v>453</v>
      </c>
      <c r="C315" s="893" t="s">
        <v>417</v>
      </c>
      <c r="D315" s="894"/>
      <c r="E315" s="895">
        <f>E114+E135+E160+E163+E166+E167+E176+E180+E184+E185+E188+E205+E242+E254-E302</f>
        <v>124.67956950972156</v>
      </c>
      <c r="F315" s="895">
        <f>F114+F135+F160+F163+F166+F167+F176+F180+F184+F185+F188+F205+F242+F254-F302</f>
        <v>141.57468648122415</v>
      </c>
      <c r="G315" s="895">
        <f>G114+G135+G160+G163+G166+G167+G176+G180+G184+G185+G188+G205+G242+G254-G302</f>
        <v>139.09229788934371</v>
      </c>
      <c r="H315" s="896">
        <f>E315+F315+G315</f>
        <v>405.34655388028943</v>
      </c>
      <c r="I315" s="895">
        <f>I114+I135+I160+I163+I166+I167+I176+I180+I184+I185+I188+I205+I242+I254-I302</f>
        <v>120.61563122267704</v>
      </c>
      <c r="J315" s="895">
        <f>J114+J135+J160+J163+J166+J167+J176+J180+J184+J185+J188+J205+J242+J254-J302</f>
        <v>120.61563122267704</v>
      </c>
      <c r="K315" s="895">
        <f>K114+K135+K160+K163+K166+K167+K176+K180+K184+K185+K188+K205+K242+K254-K302</f>
        <v>121.61563122267704</v>
      </c>
      <c r="L315" s="897">
        <f>I315+J315+K315</f>
        <v>362.8468936680311</v>
      </c>
      <c r="M315" s="896">
        <f>L315+H315</f>
        <v>768.19344754832059</v>
      </c>
      <c r="N315" s="895">
        <f>N114+N135+N160+N163+N166+N167+N176+N180+N184+N185+N188+N205+N242+N254-N302</f>
        <v>120.61563122267704</v>
      </c>
      <c r="O315" s="895">
        <f>O114+O135+O160+O163+O166+O167+O176+O180+O184+O185+O188+O205+O242+O254-O302</f>
        <v>120.61563122267704</v>
      </c>
      <c r="P315" s="895">
        <f>P114+P135+P160+P163+P166+P167+P176+P180+P184+P185+P188+P205+P242+P254-P302</f>
        <v>121.61563122267704</v>
      </c>
      <c r="Q315" s="897">
        <f>N315+O315+P315</f>
        <v>362.8468936680311</v>
      </c>
      <c r="R315" s="896">
        <f>M315+Q315</f>
        <v>1131.0403412163516</v>
      </c>
      <c r="S315" s="895">
        <f>S114+S135+S160+S163+S166+S167+S176+S180+S184+S185+S188+S205+S242+S254-S302</f>
        <v>120.61563122267704</v>
      </c>
      <c r="T315" s="895">
        <f>T114+T135+T160+T163+T166+T167+T176+T180+T184+T185+T188+T205+T242+T254-T302</f>
        <v>120.61563122267704</v>
      </c>
      <c r="U315" s="895">
        <f>U114+U135+U160+U163+U166+U167+U176+U180+U184+U185+U188+U205+U242+U254-U302</f>
        <v>113.72728592677502</v>
      </c>
      <c r="V315" s="897">
        <f>S315+T315+U315</f>
        <v>354.95854837212909</v>
      </c>
      <c r="W315" s="897">
        <f>V315+Q315</f>
        <v>717.80544204016019</v>
      </c>
      <c r="X315" s="896">
        <f>R315+V315</f>
        <v>1485.9988895884808</v>
      </c>
      <c r="Y315" s="898">
        <f>лаз!$X$243</f>
        <v>1485.9988895884808</v>
      </c>
      <c r="AA315" s="899"/>
      <c r="AB315" s="900"/>
      <c r="AC315" s="899">
        <f>X315-AA315</f>
        <v>1485.9988895884808</v>
      </c>
      <c r="AD315" s="890"/>
      <c r="AE315" s="890"/>
    </row>
    <row r="316" spans="1:31" s="890" customFormat="1" ht="12" customHeight="1">
      <c r="A316" s="901"/>
      <c r="B316" s="902"/>
      <c r="C316" s="903"/>
      <c r="D316" s="670"/>
      <c r="E316" s="904"/>
      <c r="F316" s="904"/>
      <c r="G316" s="904"/>
      <c r="H316" s="904"/>
      <c r="I316" s="904"/>
      <c r="J316" s="904"/>
      <c r="K316" s="904"/>
      <c r="L316" s="904"/>
      <c r="M316" s="904"/>
      <c r="N316" s="904"/>
      <c r="O316" s="904"/>
      <c r="P316" s="904"/>
      <c r="Q316" s="904"/>
      <c r="R316" s="904"/>
      <c r="S316" s="904"/>
      <c r="T316" s="904"/>
      <c r="U316" s="904"/>
      <c r="V316" s="904"/>
      <c r="W316" s="904"/>
      <c r="X316" s="904"/>
      <c r="Y316" s="904"/>
      <c r="AA316" s="904"/>
      <c r="AC316" s="904"/>
    </row>
    <row r="317" spans="1:31" s="701" customFormat="1" ht="32.25" hidden="1" customHeight="1" thickBot="1">
      <c r="A317" s="905"/>
      <c r="B317" s="906"/>
      <c r="C317" s="907"/>
      <c r="D317" s="894"/>
      <c r="E317" s="908"/>
      <c r="F317" s="908"/>
      <c r="G317" s="908"/>
      <c r="H317" s="909"/>
      <c r="I317" s="908"/>
      <c r="J317" s="908"/>
      <c r="K317" s="908"/>
      <c r="L317" s="910"/>
      <c r="M317" s="909"/>
      <c r="N317" s="908"/>
      <c r="O317" s="908"/>
      <c r="P317" s="908"/>
      <c r="Q317" s="910"/>
      <c r="R317" s="909"/>
      <c r="S317" s="908"/>
      <c r="T317" s="908"/>
      <c r="U317" s="908"/>
      <c r="V317" s="910"/>
      <c r="W317" s="909"/>
      <c r="X317" s="909"/>
      <c r="Y317" s="904"/>
      <c r="Z317" s="890"/>
      <c r="AA317" s="909"/>
      <c r="AB317" s="890"/>
      <c r="AC317" s="909"/>
      <c r="AD317" s="890"/>
      <c r="AE317" s="890"/>
    </row>
    <row r="318" spans="1:31" s="890" customFormat="1" ht="12" hidden="1" customHeight="1">
      <c r="A318" s="901"/>
      <c r="B318" s="902"/>
      <c r="C318" s="903"/>
      <c r="D318" s="670"/>
      <c r="E318" s="904"/>
      <c r="F318" s="904"/>
      <c r="G318" s="904"/>
      <c r="H318" s="904"/>
      <c r="I318" s="904"/>
      <c r="J318" s="904"/>
      <c r="K318" s="904"/>
      <c r="L318" s="904"/>
      <c r="M318" s="904"/>
      <c r="N318" s="904"/>
      <c r="O318" s="904"/>
      <c r="P318" s="904"/>
      <c r="Q318" s="904"/>
      <c r="R318" s="904"/>
      <c r="S318" s="904"/>
      <c r="T318" s="904"/>
      <c r="U318" s="904"/>
      <c r="V318" s="904"/>
      <c r="W318" s="904"/>
      <c r="X318" s="904"/>
      <c r="Y318" s="904"/>
      <c r="AA318" s="904"/>
      <c r="AC318" s="904"/>
    </row>
    <row r="319" spans="1:31" s="701" customFormat="1" ht="21.75" hidden="1" customHeight="1">
      <c r="A319" s="911" t="s">
        <v>454</v>
      </c>
      <c r="B319" s="912" t="s">
        <v>455</v>
      </c>
      <c r="C319" s="913" t="s">
        <v>417</v>
      </c>
      <c r="D319" s="544"/>
      <c r="E319" s="914"/>
      <c r="F319" s="914"/>
      <c r="G319" s="914"/>
      <c r="H319" s="915">
        <f>E319+F319+G319</f>
        <v>0</v>
      </c>
      <c r="I319" s="914"/>
      <c r="J319" s="914"/>
      <c r="K319" s="914"/>
      <c r="L319" s="915">
        <f>I319+J319+K319</f>
        <v>0</v>
      </c>
      <c r="M319" s="915">
        <f>L319+H319</f>
        <v>0</v>
      </c>
      <c r="N319" s="914"/>
      <c r="O319" s="914"/>
      <c r="P319" s="914"/>
      <c r="Q319" s="915">
        <f>N319+O319+P319</f>
        <v>0</v>
      </c>
      <c r="R319" s="915">
        <f>M319+Q319</f>
        <v>0</v>
      </c>
      <c r="S319" s="914"/>
      <c r="T319" s="914"/>
      <c r="U319" s="914"/>
      <c r="V319" s="915">
        <f>S319+T319+U319</f>
        <v>0</v>
      </c>
      <c r="W319" s="915">
        <f>V319+Q319</f>
        <v>0</v>
      </c>
      <c r="X319" s="915">
        <f>R319+V319</f>
        <v>0</v>
      </c>
      <c r="Y319" s="904"/>
      <c r="Z319" s="667"/>
      <c r="AA319" s="915"/>
      <c r="AB319" s="667"/>
      <c r="AC319" s="915">
        <f>X319-AA319</f>
        <v>0</v>
      </c>
      <c r="AD319" s="667"/>
      <c r="AE319" s="667"/>
    </row>
    <row r="320" spans="1:31" s="667" customFormat="1" ht="21.75" hidden="1" customHeight="1">
      <c r="A320" s="916"/>
      <c r="B320" s="917"/>
      <c r="C320" s="747"/>
      <c r="D320" s="556"/>
      <c r="E320" s="566"/>
      <c r="F320" s="566"/>
      <c r="G320" s="566"/>
      <c r="H320" s="658"/>
      <c r="I320" s="566"/>
      <c r="J320" s="566"/>
      <c r="K320" s="566"/>
      <c r="L320" s="658"/>
      <c r="M320" s="686"/>
      <c r="N320" s="566"/>
      <c r="O320" s="566"/>
      <c r="P320" s="566"/>
      <c r="Q320" s="658"/>
      <c r="R320" s="686"/>
      <c r="S320" s="566"/>
      <c r="T320" s="566"/>
      <c r="U320" s="566"/>
      <c r="V320" s="658"/>
      <c r="W320" s="686"/>
      <c r="X320" s="658"/>
      <c r="Y320" s="600"/>
      <c r="AA320" s="658"/>
      <c r="AC320" s="658"/>
    </row>
    <row r="321" spans="1:29" s="667" customFormat="1" ht="18.95" hidden="1" customHeight="1">
      <c r="A321" s="918"/>
      <c r="B321" s="919"/>
      <c r="C321" s="683"/>
      <c r="D321" s="556"/>
      <c r="E321" s="566"/>
      <c r="F321" s="566"/>
      <c r="G321" s="566"/>
      <c r="H321" s="686">
        <f t="shared" ref="H321:H341" si="94">E321+F321+G321</f>
        <v>0</v>
      </c>
      <c r="I321" s="566"/>
      <c r="J321" s="566"/>
      <c r="K321" s="566"/>
      <c r="L321" s="686">
        <f t="shared" ref="L321:L341" si="95">I321+J321+K321</f>
        <v>0</v>
      </c>
      <c r="M321" s="686">
        <f t="shared" ref="M321:M341" si="96">L321+H321</f>
        <v>0</v>
      </c>
      <c r="N321" s="566"/>
      <c r="O321" s="566"/>
      <c r="P321" s="566"/>
      <c r="Q321" s="686">
        <f t="shared" ref="Q321:Q341" si="97">N321+O321+P321</f>
        <v>0</v>
      </c>
      <c r="R321" s="686">
        <f t="shared" ref="R321:R341" si="98">M321+Q321</f>
        <v>0</v>
      </c>
      <c r="S321" s="566"/>
      <c r="T321" s="566"/>
      <c r="U321" s="566"/>
      <c r="V321" s="686">
        <f t="shared" ref="V321:V341" si="99">S321+T321+U321</f>
        <v>0</v>
      </c>
      <c r="W321" s="686">
        <f t="shared" ref="W321:W341" si="100">V321+Q321</f>
        <v>0</v>
      </c>
      <c r="X321" s="658">
        <f t="shared" ref="X321:X341" si="101">R321+V321</f>
        <v>0</v>
      </c>
      <c r="Y321" s="600"/>
      <c r="AA321" s="658"/>
      <c r="AC321" s="658">
        <f t="shared" ref="AC321:AC341" si="102">X321-AA321</f>
        <v>0</v>
      </c>
    </row>
    <row r="322" spans="1:29" s="667" customFormat="1" ht="18.95" hidden="1" customHeight="1">
      <c r="A322" s="918"/>
      <c r="B322" s="920"/>
      <c r="C322" s="921"/>
      <c r="D322" s="556"/>
      <c r="E322" s="922"/>
      <c r="F322" s="922"/>
      <c r="G322" s="922"/>
      <c r="H322" s="923">
        <f t="shared" si="94"/>
        <v>0</v>
      </c>
      <c r="I322" s="922"/>
      <c r="J322" s="922"/>
      <c r="K322" s="922"/>
      <c r="L322" s="923">
        <f t="shared" si="95"/>
        <v>0</v>
      </c>
      <c r="M322" s="923">
        <f t="shared" si="96"/>
        <v>0</v>
      </c>
      <c r="N322" s="922"/>
      <c r="O322" s="922"/>
      <c r="P322" s="922"/>
      <c r="Q322" s="923">
        <f t="shared" si="97"/>
        <v>0</v>
      </c>
      <c r="R322" s="923">
        <f t="shared" si="98"/>
        <v>0</v>
      </c>
      <c r="S322" s="922"/>
      <c r="T322" s="922"/>
      <c r="U322" s="922"/>
      <c r="V322" s="923">
        <f t="shared" si="99"/>
        <v>0</v>
      </c>
      <c r="W322" s="923">
        <f t="shared" si="100"/>
        <v>0</v>
      </c>
      <c r="X322" s="924">
        <f t="shared" si="101"/>
        <v>0</v>
      </c>
      <c r="Y322" s="600"/>
      <c r="AA322" s="924"/>
      <c r="AC322" s="924">
        <f t="shared" si="102"/>
        <v>0</v>
      </c>
    </row>
    <row r="323" spans="1:29" s="667" customFormat="1" ht="18.95" customHeight="1">
      <c r="A323" s="911" t="s">
        <v>456</v>
      </c>
      <c r="B323" s="925" t="s">
        <v>457</v>
      </c>
      <c r="C323" s="913" t="s">
        <v>417</v>
      </c>
      <c r="D323" s="556"/>
      <c r="E323" s="914">
        <f>SUM(E324:E341)</f>
        <v>0</v>
      </c>
      <c r="F323" s="914">
        <f>SUM(F324:F341)</f>
        <v>0</v>
      </c>
      <c r="G323" s="914">
        <f>SUM(G324:G341)</f>
        <v>0</v>
      </c>
      <c r="H323" s="926">
        <f t="shared" si="94"/>
        <v>0</v>
      </c>
      <c r="I323" s="914">
        <f>SUM(I324:I341)</f>
        <v>0</v>
      </c>
      <c r="J323" s="914">
        <f>SUM(J324:J341)</f>
        <v>0</v>
      </c>
      <c r="K323" s="914">
        <f>SUM(K324:K341)</f>
        <v>0</v>
      </c>
      <c r="L323" s="926">
        <f t="shared" si="95"/>
        <v>0</v>
      </c>
      <c r="M323" s="927">
        <f t="shared" si="96"/>
        <v>0</v>
      </c>
      <c r="N323" s="914">
        <f>SUM(N324:N341)</f>
        <v>0</v>
      </c>
      <c r="O323" s="914">
        <f>SUM(O324:O341)</f>
        <v>0</v>
      </c>
      <c r="P323" s="914">
        <f>SUM(P324:P341)</f>
        <v>0</v>
      </c>
      <c r="Q323" s="926">
        <f t="shared" si="97"/>
        <v>0</v>
      </c>
      <c r="R323" s="927">
        <f t="shared" si="98"/>
        <v>0</v>
      </c>
      <c r="S323" s="914">
        <f>SUM(S324:S341)</f>
        <v>0</v>
      </c>
      <c r="T323" s="914">
        <f>SUM(T324:T341)</f>
        <v>0</v>
      </c>
      <c r="U323" s="914">
        <f>SUM(U324:U341)</f>
        <v>0</v>
      </c>
      <c r="V323" s="926">
        <f t="shared" si="99"/>
        <v>0</v>
      </c>
      <c r="W323" s="927">
        <f t="shared" si="100"/>
        <v>0</v>
      </c>
      <c r="X323" s="927">
        <f t="shared" si="101"/>
        <v>0</v>
      </c>
      <c r="Y323" s="560"/>
      <c r="AA323" s="927"/>
      <c r="AC323" s="927">
        <f t="shared" si="102"/>
        <v>0</v>
      </c>
    </row>
    <row r="324" spans="1:29" s="667" customFormat="1" ht="18.95" hidden="1" customHeight="1">
      <c r="A324" s="916" t="s">
        <v>384</v>
      </c>
      <c r="B324" s="682" t="s">
        <v>458</v>
      </c>
      <c r="C324" s="683" t="s">
        <v>417</v>
      </c>
      <c r="D324" s="556"/>
      <c r="E324" s="566"/>
      <c r="F324" s="566"/>
      <c r="G324" s="566"/>
      <c r="H324" s="658">
        <f t="shared" si="94"/>
        <v>0</v>
      </c>
      <c r="I324" s="566"/>
      <c r="J324" s="566"/>
      <c r="K324" s="566"/>
      <c r="L324" s="658">
        <f t="shared" si="95"/>
        <v>0</v>
      </c>
      <c r="M324" s="686">
        <f t="shared" si="96"/>
        <v>0</v>
      </c>
      <c r="N324" s="566"/>
      <c r="O324" s="566"/>
      <c r="P324" s="566"/>
      <c r="Q324" s="658">
        <f t="shared" si="97"/>
        <v>0</v>
      </c>
      <c r="R324" s="686">
        <f t="shared" si="98"/>
        <v>0</v>
      </c>
      <c r="S324" s="566"/>
      <c r="T324" s="566"/>
      <c r="U324" s="566"/>
      <c r="V324" s="658">
        <f t="shared" si="99"/>
        <v>0</v>
      </c>
      <c r="W324" s="686">
        <f t="shared" si="100"/>
        <v>0</v>
      </c>
      <c r="X324" s="562">
        <f t="shared" si="101"/>
        <v>0</v>
      </c>
      <c r="Y324" s="560"/>
      <c r="AA324" s="562"/>
      <c r="AC324" s="562">
        <f t="shared" si="102"/>
        <v>0</v>
      </c>
    </row>
    <row r="325" spans="1:29" s="667" customFormat="1" ht="18.95" hidden="1" customHeight="1">
      <c r="A325" s="918" t="s">
        <v>386</v>
      </c>
      <c r="B325" s="682" t="s">
        <v>459</v>
      </c>
      <c r="C325" s="683" t="s">
        <v>417</v>
      </c>
      <c r="D325" s="556"/>
      <c r="E325" s="566"/>
      <c r="F325" s="566"/>
      <c r="G325" s="566"/>
      <c r="H325" s="686">
        <f t="shared" si="94"/>
        <v>0</v>
      </c>
      <c r="I325" s="566"/>
      <c r="J325" s="566"/>
      <c r="K325" s="566"/>
      <c r="L325" s="686">
        <f t="shared" si="95"/>
        <v>0</v>
      </c>
      <c r="M325" s="686">
        <f t="shared" si="96"/>
        <v>0</v>
      </c>
      <c r="N325" s="566"/>
      <c r="O325" s="566"/>
      <c r="P325" s="566"/>
      <c r="Q325" s="686">
        <f t="shared" si="97"/>
        <v>0</v>
      </c>
      <c r="R325" s="686">
        <f t="shared" si="98"/>
        <v>0</v>
      </c>
      <c r="S325" s="566"/>
      <c r="T325" s="566"/>
      <c r="U325" s="566"/>
      <c r="V325" s="686">
        <f t="shared" si="99"/>
        <v>0</v>
      </c>
      <c r="W325" s="686">
        <f t="shared" si="100"/>
        <v>0</v>
      </c>
      <c r="X325" s="562">
        <f t="shared" si="101"/>
        <v>0</v>
      </c>
      <c r="Y325" s="560"/>
      <c r="AA325" s="562"/>
      <c r="AC325" s="562">
        <f t="shared" si="102"/>
        <v>0</v>
      </c>
    </row>
    <row r="326" spans="1:29" s="667" customFormat="1" ht="18.75" customHeight="1">
      <c r="A326" s="918" t="s">
        <v>388</v>
      </c>
      <c r="B326" s="682" t="s">
        <v>385</v>
      </c>
      <c r="C326" s="683" t="s">
        <v>417</v>
      </c>
      <c r="D326" s="556"/>
      <c r="E326" s="566">
        <f>лаз!E$248</f>
        <v>0</v>
      </c>
      <c r="F326" s="566">
        <f>лаз!F$248</f>
        <v>0</v>
      </c>
      <c r="G326" s="566">
        <f>лаз!G$248</f>
        <v>0</v>
      </c>
      <c r="H326" s="567">
        <f t="shared" si="94"/>
        <v>0</v>
      </c>
      <c r="I326" s="566">
        <f>лаз!I$248</f>
        <v>0</v>
      </c>
      <c r="J326" s="566">
        <f>лаз!J$248</f>
        <v>0</v>
      </c>
      <c r="K326" s="566">
        <f>лаз!K$248</f>
        <v>0</v>
      </c>
      <c r="L326" s="567">
        <f t="shared" si="95"/>
        <v>0</v>
      </c>
      <c r="M326" s="567">
        <f t="shared" si="96"/>
        <v>0</v>
      </c>
      <c r="N326" s="566">
        <f>лаз!N$248</f>
        <v>0</v>
      </c>
      <c r="O326" s="566">
        <f>лаз!O$248</f>
        <v>0</v>
      </c>
      <c r="P326" s="566">
        <f>лаз!P$248</f>
        <v>0</v>
      </c>
      <c r="Q326" s="567">
        <f t="shared" si="97"/>
        <v>0</v>
      </c>
      <c r="R326" s="567">
        <f t="shared" si="98"/>
        <v>0</v>
      </c>
      <c r="S326" s="566">
        <f>лаз!S$248</f>
        <v>0</v>
      </c>
      <c r="T326" s="566">
        <f>лаз!T$248</f>
        <v>0</v>
      </c>
      <c r="U326" s="566">
        <f>лаз!U$248</f>
        <v>0</v>
      </c>
      <c r="V326" s="567">
        <f t="shared" si="99"/>
        <v>0</v>
      </c>
      <c r="W326" s="567">
        <f t="shared" si="100"/>
        <v>0</v>
      </c>
      <c r="X326" s="562">
        <f t="shared" si="101"/>
        <v>0</v>
      </c>
      <c r="Y326" s="560"/>
      <c r="AA326" s="562"/>
      <c r="AC326" s="562">
        <f t="shared" si="102"/>
        <v>0</v>
      </c>
    </row>
    <row r="327" spans="1:29" s="667" customFormat="1" ht="18.95" hidden="1" customHeight="1">
      <c r="A327" s="918" t="s">
        <v>390</v>
      </c>
      <c r="B327" s="682" t="s">
        <v>460</v>
      </c>
      <c r="C327" s="683" t="s">
        <v>417</v>
      </c>
      <c r="D327" s="556"/>
      <c r="E327" s="566"/>
      <c r="F327" s="566"/>
      <c r="G327" s="566"/>
      <c r="H327" s="567">
        <f t="shared" si="94"/>
        <v>0</v>
      </c>
      <c r="I327" s="566"/>
      <c r="J327" s="566"/>
      <c r="K327" s="566"/>
      <c r="L327" s="567">
        <f t="shared" si="95"/>
        <v>0</v>
      </c>
      <c r="M327" s="567">
        <f t="shared" si="96"/>
        <v>0</v>
      </c>
      <c r="N327" s="566"/>
      <c r="O327" s="566"/>
      <c r="P327" s="566"/>
      <c r="Q327" s="567">
        <f t="shared" si="97"/>
        <v>0</v>
      </c>
      <c r="R327" s="567">
        <f t="shared" si="98"/>
        <v>0</v>
      </c>
      <c r="S327" s="566"/>
      <c r="T327" s="566"/>
      <c r="U327" s="566"/>
      <c r="V327" s="567">
        <f t="shared" si="99"/>
        <v>0</v>
      </c>
      <c r="W327" s="567">
        <f t="shared" si="100"/>
        <v>0</v>
      </c>
      <c r="X327" s="562">
        <f t="shared" si="101"/>
        <v>0</v>
      </c>
      <c r="Y327" s="560"/>
      <c r="AA327" s="562"/>
      <c r="AC327" s="562">
        <f t="shared" si="102"/>
        <v>0</v>
      </c>
    </row>
    <row r="328" spans="1:29" s="667" customFormat="1" ht="18.95" hidden="1" customHeight="1">
      <c r="A328" s="918" t="s">
        <v>461</v>
      </c>
      <c r="B328" s="682" t="s">
        <v>462</v>
      </c>
      <c r="C328" s="683" t="s">
        <v>417</v>
      </c>
      <c r="D328" s="556"/>
      <c r="E328" s="566"/>
      <c r="F328" s="566"/>
      <c r="G328" s="566"/>
      <c r="H328" s="567">
        <f t="shared" si="94"/>
        <v>0</v>
      </c>
      <c r="I328" s="566"/>
      <c r="J328" s="566"/>
      <c r="K328" s="566"/>
      <c r="L328" s="567">
        <f t="shared" si="95"/>
        <v>0</v>
      </c>
      <c r="M328" s="567">
        <f t="shared" si="96"/>
        <v>0</v>
      </c>
      <c r="N328" s="566"/>
      <c r="O328" s="566"/>
      <c r="P328" s="566"/>
      <c r="Q328" s="567">
        <f t="shared" si="97"/>
        <v>0</v>
      </c>
      <c r="R328" s="567">
        <f t="shared" si="98"/>
        <v>0</v>
      </c>
      <c r="S328" s="566"/>
      <c r="T328" s="566"/>
      <c r="U328" s="566"/>
      <c r="V328" s="567">
        <f t="shared" si="99"/>
        <v>0</v>
      </c>
      <c r="W328" s="567">
        <f t="shared" si="100"/>
        <v>0</v>
      </c>
      <c r="X328" s="562">
        <f t="shared" si="101"/>
        <v>0</v>
      </c>
      <c r="Y328" s="560"/>
      <c r="AA328" s="658"/>
      <c r="AC328" s="658">
        <f t="shared" si="102"/>
        <v>0</v>
      </c>
    </row>
    <row r="329" spans="1:29" s="667" customFormat="1" ht="18.95" hidden="1" customHeight="1">
      <c r="A329" s="918" t="s">
        <v>463</v>
      </c>
      <c r="B329" s="682" t="s">
        <v>464</v>
      </c>
      <c r="C329" s="683" t="s">
        <v>417</v>
      </c>
      <c r="D329" s="556"/>
      <c r="E329" s="566"/>
      <c r="F329" s="566"/>
      <c r="G329" s="566"/>
      <c r="H329" s="567">
        <f t="shared" si="94"/>
        <v>0</v>
      </c>
      <c r="I329" s="566"/>
      <c r="J329" s="566"/>
      <c r="K329" s="566"/>
      <c r="L329" s="567">
        <f t="shared" si="95"/>
        <v>0</v>
      </c>
      <c r="M329" s="567">
        <f t="shared" si="96"/>
        <v>0</v>
      </c>
      <c r="N329" s="566"/>
      <c r="O329" s="566"/>
      <c r="P329" s="566"/>
      <c r="Q329" s="567">
        <f t="shared" si="97"/>
        <v>0</v>
      </c>
      <c r="R329" s="567">
        <f t="shared" si="98"/>
        <v>0</v>
      </c>
      <c r="S329" s="566"/>
      <c r="T329" s="566"/>
      <c r="U329" s="566"/>
      <c r="V329" s="567">
        <f t="shared" si="99"/>
        <v>0</v>
      </c>
      <c r="W329" s="567">
        <f t="shared" si="100"/>
        <v>0</v>
      </c>
      <c r="X329" s="562">
        <f t="shared" si="101"/>
        <v>0</v>
      </c>
      <c r="Y329" s="560"/>
      <c r="AA329" s="658"/>
      <c r="AC329" s="658">
        <f t="shared" si="102"/>
        <v>0</v>
      </c>
    </row>
    <row r="330" spans="1:29" s="667" customFormat="1" ht="18.95" hidden="1" customHeight="1">
      <c r="A330" s="918" t="s">
        <v>465</v>
      </c>
      <c r="B330" s="682" t="s">
        <v>466</v>
      </c>
      <c r="C330" s="683" t="s">
        <v>417</v>
      </c>
      <c r="D330" s="556"/>
      <c r="E330" s="566"/>
      <c r="F330" s="566"/>
      <c r="G330" s="566"/>
      <c r="H330" s="562">
        <f t="shared" si="94"/>
        <v>0</v>
      </c>
      <c r="I330" s="566"/>
      <c r="J330" s="566"/>
      <c r="K330" s="566"/>
      <c r="L330" s="562">
        <f t="shared" si="95"/>
        <v>0</v>
      </c>
      <c r="M330" s="567">
        <f t="shared" si="96"/>
        <v>0</v>
      </c>
      <c r="N330" s="566"/>
      <c r="O330" s="566"/>
      <c r="P330" s="566"/>
      <c r="Q330" s="562">
        <f t="shared" si="97"/>
        <v>0</v>
      </c>
      <c r="R330" s="567">
        <f t="shared" si="98"/>
        <v>0</v>
      </c>
      <c r="S330" s="566"/>
      <c r="T330" s="566"/>
      <c r="U330" s="566"/>
      <c r="V330" s="562">
        <f t="shared" si="99"/>
        <v>0</v>
      </c>
      <c r="W330" s="567">
        <f t="shared" si="100"/>
        <v>0</v>
      </c>
      <c r="X330" s="562">
        <f t="shared" si="101"/>
        <v>0</v>
      </c>
      <c r="Y330" s="560"/>
      <c r="AA330" s="658"/>
      <c r="AC330" s="658">
        <f t="shared" si="102"/>
        <v>0</v>
      </c>
    </row>
    <row r="331" spans="1:29" s="667" customFormat="1" ht="18.95" hidden="1" customHeight="1">
      <c r="A331" s="918" t="s">
        <v>467</v>
      </c>
      <c r="B331" s="682" t="s">
        <v>468</v>
      </c>
      <c r="C331" s="683" t="s">
        <v>417</v>
      </c>
      <c r="D331" s="556"/>
      <c r="E331" s="566"/>
      <c r="F331" s="566"/>
      <c r="G331" s="566"/>
      <c r="H331" s="567">
        <f t="shared" si="94"/>
        <v>0</v>
      </c>
      <c r="I331" s="566"/>
      <c r="J331" s="566"/>
      <c r="K331" s="566"/>
      <c r="L331" s="567">
        <f t="shared" si="95"/>
        <v>0</v>
      </c>
      <c r="M331" s="567">
        <f t="shared" si="96"/>
        <v>0</v>
      </c>
      <c r="N331" s="566"/>
      <c r="O331" s="566"/>
      <c r="P331" s="566"/>
      <c r="Q331" s="567">
        <f t="shared" si="97"/>
        <v>0</v>
      </c>
      <c r="R331" s="567">
        <f t="shared" si="98"/>
        <v>0</v>
      </c>
      <c r="S331" s="566"/>
      <c r="T331" s="566"/>
      <c r="U331" s="566"/>
      <c r="V331" s="567">
        <f t="shared" si="99"/>
        <v>0</v>
      </c>
      <c r="W331" s="567">
        <f t="shared" si="100"/>
        <v>0</v>
      </c>
      <c r="X331" s="562">
        <f t="shared" si="101"/>
        <v>0</v>
      </c>
      <c r="Y331" s="560"/>
      <c r="AA331" s="658"/>
      <c r="AC331" s="658">
        <f t="shared" si="102"/>
        <v>0</v>
      </c>
    </row>
    <row r="332" spans="1:29" s="667" customFormat="1" ht="18.95" hidden="1" customHeight="1">
      <c r="A332" s="918" t="s">
        <v>469</v>
      </c>
      <c r="B332" s="682" t="s">
        <v>470</v>
      </c>
      <c r="C332" s="683" t="s">
        <v>417</v>
      </c>
      <c r="D332" s="556"/>
      <c r="E332" s="566"/>
      <c r="F332" s="566"/>
      <c r="G332" s="566"/>
      <c r="H332" s="567">
        <f t="shared" si="94"/>
        <v>0</v>
      </c>
      <c r="I332" s="566"/>
      <c r="J332" s="566"/>
      <c r="K332" s="566"/>
      <c r="L332" s="567">
        <f t="shared" si="95"/>
        <v>0</v>
      </c>
      <c r="M332" s="567">
        <f t="shared" si="96"/>
        <v>0</v>
      </c>
      <c r="N332" s="566"/>
      <c r="O332" s="566"/>
      <c r="P332" s="566"/>
      <c r="Q332" s="567">
        <f t="shared" si="97"/>
        <v>0</v>
      </c>
      <c r="R332" s="567">
        <f t="shared" si="98"/>
        <v>0</v>
      </c>
      <c r="S332" s="566"/>
      <c r="T332" s="566"/>
      <c r="U332" s="566"/>
      <c r="V332" s="567">
        <f t="shared" si="99"/>
        <v>0</v>
      </c>
      <c r="W332" s="567">
        <f t="shared" si="100"/>
        <v>0</v>
      </c>
      <c r="X332" s="562">
        <f t="shared" si="101"/>
        <v>0</v>
      </c>
      <c r="Y332" s="560"/>
      <c r="AA332" s="658"/>
      <c r="AC332" s="658">
        <f t="shared" si="102"/>
        <v>0</v>
      </c>
    </row>
    <row r="333" spans="1:29" s="667" customFormat="1" ht="18.95" hidden="1" customHeight="1">
      <c r="A333" s="918" t="s">
        <v>471</v>
      </c>
      <c r="B333" s="682" t="s">
        <v>472</v>
      </c>
      <c r="C333" s="683" t="s">
        <v>417</v>
      </c>
      <c r="D333" s="556"/>
      <c r="E333" s="566"/>
      <c r="F333" s="566"/>
      <c r="G333" s="566"/>
      <c r="H333" s="562">
        <f t="shared" si="94"/>
        <v>0</v>
      </c>
      <c r="I333" s="566"/>
      <c r="J333" s="566"/>
      <c r="K333" s="566"/>
      <c r="L333" s="562">
        <f t="shared" si="95"/>
        <v>0</v>
      </c>
      <c r="M333" s="567">
        <f t="shared" si="96"/>
        <v>0</v>
      </c>
      <c r="N333" s="566"/>
      <c r="O333" s="566"/>
      <c r="P333" s="566"/>
      <c r="Q333" s="562">
        <f t="shared" si="97"/>
        <v>0</v>
      </c>
      <c r="R333" s="567">
        <f t="shared" si="98"/>
        <v>0</v>
      </c>
      <c r="S333" s="566"/>
      <c r="T333" s="566"/>
      <c r="U333" s="566"/>
      <c r="V333" s="562">
        <f t="shared" si="99"/>
        <v>0</v>
      </c>
      <c r="W333" s="567">
        <f t="shared" si="100"/>
        <v>0</v>
      </c>
      <c r="X333" s="562">
        <f t="shared" si="101"/>
        <v>0</v>
      </c>
      <c r="Y333" s="560"/>
      <c r="AA333" s="658"/>
      <c r="AC333" s="658">
        <f t="shared" si="102"/>
        <v>0</v>
      </c>
    </row>
    <row r="334" spans="1:29" s="667" customFormat="1" ht="18.95" hidden="1" customHeight="1">
      <c r="A334" s="918" t="s">
        <v>473</v>
      </c>
      <c r="B334" s="682" t="s">
        <v>474</v>
      </c>
      <c r="C334" s="683" t="s">
        <v>417</v>
      </c>
      <c r="D334" s="556"/>
      <c r="E334" s="566"/>
      <c r="F334" s="566"/>
      <c r="G334" s="566"/>
      <c r="H334" s="567">
        <f t="shared" si="94"/>
        <v>0</v>
      </c>
      <c r="I334" s="566"/>
      <c r="J334" s="566"/>
      <c r="K334" s="566"/>
      <c r="L334" s="567">
        <f t="shared" si="95"/>
        <v>0</v>
      </c>
      <c r="M334" s="567">
        <f t="shared" si="96"/>
        <v>0</v>
      </c>
      <c r="N334" s="566"/>
      <c r="O334" s="566"/>
      <c r="P334" s="566"/>
      <c r="Q334" s="567">
        <f t="shared" si="97"/>
        <v>0</v>
      </c>
      <c r="R334" s="567">
        <f t="shared" si="98"/>
        <v>0</v>
      </c>
      <c r="S334" s="566"/>
      <c r="T334" s="566"/>
      <c r="U334" s="566"/>
      <c r="V334" s="567">
        <f t="shared" si="99"/>
        <v>0</v>
      </c>
      <c r="W334" s="567">
        <f t="shared" si="100"/>
        <v>0</v>
      </c>
      <c r="X334" s="562">
        <f t="shared" si="101"/>
        <v>0</v>
      </c>
      <c r="Y334" s="560"/>
      <c r="AA334" s="658"/>
      <c r="AC334" s="658">
        <f t="shared" si="102"/>
        <v>0</v>
      </c>
    </row>
    <row r="335" spans="1:29" s="667" customFormat="1" ht="18.95" hidden="1" customHeight="1">
      <c r="A335" s="918" t="s">
        <v>475</v>
      </c>
      <c r="B335" s="682" t="s">
        <v>476</v>
      </c>
      <c r="C335" s="683" t="s">
        <v>417</v>
      </c>
      <c r="D335" s="556"/>
      <c r="E335" s="566"/>
      <c r="F335" s="566"/>
      <c r="G335" s="566"/>
      <c r="H335" s="567">
        <f t="shared" si="94"/>
        <v>0</v>
      </c>
      <c r="I335" s="566"/>
      <c r="J335" s="566"/>
      <c r="K335" s="566"/>
      <c r="L335" s="567">
        <f t="shared" si="95"/>
        <v>0</v>
      </c>
      <c r="M335" s="567">
        <f t="shared" si="96"/>
        <v>0</v>
      </c>
      <c r="N335" s="566"/>
      <c r="O335" s="566"/>
      <c r="P335" s="566"/>
      <c r="Q335" s="567">
        <f t="shared" si="97"/>
        <v>0</v>
      </c>
      <c r="R335" s="567">
        <f t="shared" si="98"/>
        <v>0</v>
      </c>
      <c r="S335" s="566"/>
      <c r="T335" s="566"/>
      <c r="U335" s="566"/>
      <c r="V335" s="567">
        <f t="shared" si="99"/>
        <v>0</v>
      </c>
      <c r="W335" s="567">
        <f t="shared" si="100"/>
        <v>0</v>
      </c>
      <c r="X335" s="562">
        <f t="shared" si="101"/>
        <v>0</v>
      </c>
      <c r="Y335" s="560"/>
      <c r="AA335" s="658"/>
      <c r="AC335" s="658">
        <f t="shared" si="102"/>
        <v>0</v>
      </c>
    </row>
    <row r="336" spans="1:29" s="667" customFormat="1" ht="18.95" hidden="1" customHeight="1">
      <c r="A336" s="918" t="s">
        <v>477</v>
      </c>
      <c r="B336" s="682" t="s">
        <v>478</v>
      </c>
      <c r="C336" s="683" t="s">
        <v>417</v>
      </c>
      <c r="D336" s="556"/>
      <c r="E336" s="566"/>
      <c r="F336" s="566"/>
      <c r="G336" s="566"/>
      <c r="H336" s="562">
        <f t="shared" si="94"/>
        <v>0</v>
      </c>
      <c r="I336" s="566"/>
      <c r="J336" s="566"/>
      <c r="K336" s="566"/>
      <c r="L336" s="562">
        <f t="shared" si="95"/>
        <v>0</v>
      </c>
      <c r="M336" s="567">
        <f t="shared" si="96"/>
        <v>0</v>
      </c>
      <c r="N336" s="566"/>
      <c r="O336" s="566"/>
      <c r="P336" s="566"/>
      <c r="Q336" s="562">
        <f t="shared" si="97"/>
        <v>0</v>
      </c>
      <c r="R336" s="567">
        <f t="shared" si="98"/>
        <v>0</v>
      </c>
      <c r="S336" s="566"/>
      <c r="T336" s="566"/>
      <c r="U336" s="566"/>
      <c r="V336" s="562">
        <f t="shared" si="99"/>
        <v>0</v>
      </c>
      <c r="W336" s="567">
        <f t="shared" si="100"/>
        <v>0</v>
      </c>
      <c r="X336" s="562">
        <f t="shared" si="101"/>
        <v>0</v>
      </c>
      <c r="Y336" s="560"/>
      <c r="AA336" s="658"/>
      <c r="AC336" s="658">
        <f t="shared" si="102"/>
        <v>0</v>
      </c>
    </row>
    <row r="337" spans="1:31" s="667" customFormat="1" ht="18.95" hidden="1" customHeight="1">
      <c r="A337" s="918" t="s">
        <v>479</v>
      </c>
      <c r="B337" s="682" t="s">
        <v>480</v>
      </c>
      <c r="C337" s="683" t="s">
        <v>417</v>
      </c>
      <c r="D337" s="556"/>
      <c r="E337" s="566"/>
      <c r="F337" s="566"/>
      <c r="G337" s="566"/>
      <c r="H337" s="567">
        <f t="shared" si="94"/>
        <v>0</v>
      </c>
      <c r="I337" s="566"/>
      <c r="J337" s="566"/>
      <c r="K337" s="566"/>
      <c r="L337" s="567">
        <f t="shared" si="95"/>
        <v>0</v>
      </c>
      <c r="M337" s="567">
        <f t="shared" si="96"/>
        <v>0</v>
      </c>
      <c r="N337" s="566"/>
      <c r="O337" s="566"/>
      <c r="P337" s="566"/>
      <c r="Q337" s="567">
        <f t="shared" si="97"/>
        <v>0</v>
      </c>
      <c r="R337" s="567">
        <f t="shared" si="98"/>
        <v>0</v>
      </c>
      <c r="S337" s="566"/>
      <c r="T337" s="566"/>
      <c r="U337" s="566"/>
      <c r="V337" s="567">
        <f t="shared" si="99"/>
        <v>0</v>
      </c>
      <c r="W337" s="567">
        <f t="shared" si="100"/>
        <v>0</v>
      </c>
      <c r="X337" s="562">
        <f t="shared" si="101"/>
        <v>0</v>
      </c>
      <c r="Y337" s="560"/>
      <c r="AA337" s="658"/>
      <c r="AC337" s="658">
        <f t="shared" si="102"/>
        <v>0</v>
      </c>
    </row>
    <row r="338" spans="1:31" s="667" customFormat="1" ht="18.95" hidden="1" customHeight="1">
      <c r="A338" s="918" t="s">
        <v>481</v>
      </c>
      <c r="B338" s="682" t="s">
        <v>482</v>
      </c>
      <c r="C338" s="683" t="s">
        <v>417</v>
      </c>
      <c r="D338" s="556"/>
      <c r="E338" s="566"/>
      <c r="F338" s="566"/>
      <c r="G338" s="566"/>
      <c r="H338" s="567">
        <f t="shared" si="94"/>
        <v>0</v>
      </c>
      <c r="I338" s="566"/>
      <c r="J338" s="566"/>
      <c r="K338" s="566"/>
      <c r="L338" s="567">
        <f t="shared" si="95"/>
        <v>0</v>
      </c>
      <c r="M338" s="567">
        <f t="shared" si="96"/>
        <v>0</v>
      </c>
      <c r="N338" s="566"/>
      <c r="O338" s="566"/>
      <c r="P338" s="566"/>
      <c r="Q338" s="567">
        <f t="shared" si="97"/>
        <v>0</v>
      </c>
      <c r="R338" s="567">
        <f t="shared" si="98"/>
        <v>0</v>
      </c>
      <c r="S338" s="566"/>
      <c r="T338" s="566"/>
      <c r="U338" s="566"/>
      <c r="V338" s="567">
        <f t="shared" si="99"/>
        <v>0</v>
      </c>
      <c r="W338" s="567">
        <f t="shared" si="100"/>
        <v>0</v>
      </c>
      <c r="X338" s="562">
        <f t="shared" si="101"/>
        <v>0</v>
      </c>
      <c r="Y338" s="560"/>
      <c r="AA338" s="658"/>
      <c r="AC338" s="658">
        <f t="shared" si="102"/>
        <v>0</v>
      </c>
    </row>
    <row r="339" spans="1:31" s="667" customFormat="1" ht="18.95" hidden="1" customHeight="1">
      <c r="A339" s="918" t="s">
        <v>483</v>
      </c>
      <c r="B339" s="682" t="s">
        <v>484</v>
      </c>
      <c r="C339" s="683" t="s">
        <v>417</v>
      </c>
      <c r="D339" s="556"/>
      <c r="E339" s="566"/>
      <c r="F339" s="566"/>
      <c r="G339" s="566"/>
      <c r="H339" s="562">
        <f t="shared" si="94"/>
        <v>0</v>
      </c>
      <c r="I339" s="566"/>
      <c r="J339" s="566"/>
      <c r="K339" s="566"/>
      <c r="L339" s="562">
        <f t="shared" si="95"/>
        <v>0</v>
      </c>
      <c r="M339" s="567">
        <f t="shared" si="96"/>
        <v>0</v>
      </c>
      <c r="N339" s="566"/>
      <c r="O339" s="566"/>
      <c r="P339" s="566"/>
      <c r="Q339" s="562">
        <f t="shared" si="97"/>
        <v>0</v>
      </c>
      <c r="R339" s="567">
        <f t="shared" si="98"/>
        <v>0</v>
      </c>
      <c r="S339" s="566"/>
      <c r="T339" s="566"/>
      <c r="U339" s="566"/>
      <c r="V339" s="562">
        <f t="shared" si="99"/>
        <v>0</v>
      </c>
      <c r="W339" s="567">
        <f t="shared" si="100"/>
        <v>0</v>
      </c>
      <c r="X339" s="562">
        <f t="shared" si="101"/>
        <v>0</v>
      </c>
      <c r="Y339" s="560"/>
      <c r="AA339" s="562"/>
      <c r="AC339" s="562">
        <f t="shared" si="102"/>
        <v>0</v>
      </c>
    </row>
    <row r="340" spans="1:31" s="667" customFormat="1" ht="18.75" customHeight="1">
      <c r="A340" s="918" t="s">
        <v>485</v>
      </c>
      <c r="B340" s="682" t="s">
        <v>486</v>
      </c>
      <c r="C340" s="683" t="s">
        <v>417</v>
      </c>
      <c r="D340" s="556"/>
      <c r="E340" s="566">
        <f>лаз!E$249</f>
        <v>0</v>
      </c>
      <c r="F340" s="566">
        <f>лаз!F$249</f>
        <v>0</v>
      </c>
      <c r="G340" s="566">
        <f>лаз!G$249</f>
        <v>0</v>
      </c>
      <c r="H340" s="567">
        <f t="shared" si="94"/>
        <v>0</v>
      </c>
      <c r="I340" s="566">
        <f>лаз!I$249</f>
        <v>0</v>
      </c>
      <c r="J340" s="566">
        <f>лаз!J$249</f>
        <v>0</v>
      </c>
      <c r="K340" s="566">
        <f>лаз!K$249</f>
        <v>0</v>
      </c>
      <c r="L340" s="567">
        <f t="shared" si="95"/>
        <v>0</v>
      </c>
      <c r="M340" s="567">
        <f t="shared" si="96"/>
        <v>0</v>
      </c>
      <c r="N340" s="566">
        <f>лаз!N$249</f>
        <v>0</v>
      </c>
      <c r="O340" s="566">
        <f>лаз!O$249</f>
        <v>0</v>
      </c>
      <c r="P340" s="566">
        <f>лаз!P$249</f>
        <v>0</v>
      </c>
      <c r="Q340" s="567">
        <f t="shared" si="97"/>
        <v>0</v>
      </c>
      <c r="R340" s="567">
        <f t="shared" si="98"/>
        <v>0</v>
      </c>
      <c r="S340" s="566">
        <f>лаз!S$249</f>
        <v>0</v>
      </c>
      <c r="T340" s="566">
        <f>лаз!T$249</f>
        <v>0</v>
      </c>
      <c r="U340" s="566">
        <f>лаз!U$249</f>
        <v>0</v>
      </c>
      <c r="V340" s="567">
        <f t="shared" si="99"/>
        <v>0</v>
      </c>
      <c r="W340" s="567">
        <f t="shared" si="100"/>
        <v>0</v>
      </c>
      <c r="X340" s="579">
        <f t="shared" si="101"/>
        <v>0</v>
      </c>
      <c r="Y340" s="560"/>
      <c r="AA340" s="579"/>
      <c r="AC340" s="579">
        <f t="shared" si="102"/>
        <v>0</v>
      </c>
    </row>
    <row r="341" spans="1:31" s="667" customFormat="1" ht="20.25" hidden="1" customHeight="1">
      <c r="A341" s="869" t="s">
        <v>487</v>
      </c>
      <c r="B341" s="928" t="s">
        <v>488</v>
      </c>
      <c r="C341" s="921" t="s">
        <v>417</v>
      </c>
      <c r="D341" s="556"/>
      <c r="E341" s="922"/>
      <c r="F341" s="922"/>
      <c r="G341" s="922"/>
      <c r="H341" s="923">
        <f t="shared" si="94"/>
        <v>0</v>
      </c>
      <c r="I341" s="922"/>
      <c r="J341" s="922"/>
      <c r="K341" s="922"/>
      <c r="L341" s="923">
        <f t="shared" si="95"/>
        <v>0</v>
      </c>
      <c r="M341" s="923">
        <f t="shared" si="96"/>
        <v>0</v>
      </c>
      <c r="N341" s="922"/>
      <c r="O341" s="922"/>
      <c r="P341" s="922"/>
      <c r="Q341" s="923">
        <f t="shared" si="97"/>
        <v>0</v>
      </c>
      <c r="R341" s="923">
        <f t="shared" si="98"/>
        <v>0</v>
      </c>
      <c r="S341" s="922"/>
      <c r="T341" s="922"/>
      <c r="U341" s="922"/>
      <c r="V341" s="923">
        <f t="shared" si="99"/>
        <v>0</v>
      </c>
      <c r="W341" s="923">
        <f t="shared" si="100"/>
        <v>0</v>
      </c>
      <c r="X341" s="929">
        <f t="shared" si="101"/>
        <v>0</v>
      </c>
      <c r="Y341" s="600"/>
      <c r="Z341" s="669"/>
      <c r="AA341" s="881"/>
      <c r="AB341" s="669"/>
      <c r="AC341" s="881">
        <f t="shared" si="102"/>
        <v>0</v>
      </c>
      <c r="AD341" s="669"/>
      <c r="AE341" s="669"/>
    </row>
    <row r="342" spans="1:31" s="669" customFormat="1" ht="13.5" customHeight="1" thickBot="1">
      <c r="A342" s="882"/>
      <c r="B342" s="883"/>
      <c r="C342" s="884"/>
      <c r="D342" s="535"/>
      <c r="E342" s="885"/>
      <c r="F342" s="885"/>
      <c r="G342" s="885"/>
      <c r="H342" s="886"/>
      <c r="I342" s="885"/>
      <c r="J342" s="885"/>
      <c r="K342" s="885"/>
      <c r="L342" s="886"/>
      <c r="M342" s="886"/>
      <c r="N342" s="885"/>
      <c r="O342" s="885"/>
      <c r="P342" s="885"/>
      <c r="Q342" s="886"/>
      <c r="R342" s="886"/>
      <c r="S342" s="885"/>
      <c r="T342" s="885"/>
      <c r="U342" s="885"/>
      <c r="V342" s="886"/>
      <c r="W342" s="886"/>
      <c r="X342" s="887"/>
      <c r="Y342" s="600"/>
      <c r="Z342" s="701"/>
      <c r="AA342" s="889"/>
      <c r="AB342" s="701"/>
      <c r="AC342" s="889"/>
      <c r="AD342" s="701"/>
      <c r="AE342" s="701"/>
    </row>
    <row r="343" spans="1:31" s="701" customFormat="1" ht="37.5" customHeight="1" thickBot="1">
      <c r="A343" s="930"/>
      <c r="B343" s="931" t="s">
        <v>489</v>
      </c>
      <c r="C343" s="932" t="s">
        <v>417</v>
      </c>
      <c r="D343" s="544"/>
      <c r="E343" s="933">
        <f>E315+E319+E323</f>
        <v>124.67956950972156</v>
      </c>
      <c r="F343" s="933">
        <f>F315+F319+F323</f>
        <v>141.57468648122415</v>
      </c>
      <c r="G343" s="933">
        <f>G315+G319+G323</f>
        <v>139.09229788934371</v>
      </c>
      <c r="H343" s="934">
        <f>E343+F343+G343</f>
        <v>405.34655388028943</v>
      </c>
      <c r="I343" s="933">
        <f>I315+I319+I323</f>
        <v>120.61563122267704</v>
      </c>
      <c r="J343" s="933">
        <f>J315+J319+J323</f>
        <v>120.61563122267704</v>
      </c>
      <c r="K343" s="933">
        <f>K315+K319+K323</f>
        <v>121.61563122267704</v>
      </c>
      <c r="L343" s="934">
        <f>I343+J343+K343</f>
        <v>362.8468936680311</v>
      </c>
      <c r="M343" s="934">
        <f>L343+H343</f>
        <v>768.19344754832059</v>
      </c>
      <c r="N343" s="933">
        <f>N315+N319+N323</f>
        <v>120.61563122267704</v>
      </c>
      <c r="O343" s="933">
        <f>O315+O319+O323</f>
        <v>120.61563122267704</v>
      </c>
      <c r="P343" s="933">
        <f>P315+P319+P323</f>
        <v>121.61563122267704</v>
      </c>
      <c r="Q343" s="934">
        <f>N343+O343+P343</f>
        <v>362.8468936680311</v>
      </c>
      <c r="R343" s="934">
        <f>M343+Q343</f>
        <v>1131.0403412163516</v>
      </c>
      <c r="S343" s="933">
        <f>S315+S319+S323</f>
        <v>120.61563122267704</v>
      </c>
      <c r="T343" s="933">
        <f>T315+T319+T323</f>
        <v>120.61563122267704</v>
      </c>
      <c r="U343" s="933">
        <f>U315+U319+U323</f>
        <v>113.72728592677502</v>
      </c>
      <c r="V343" s="934">
        <f>S343+T343+U343</f>
        <v>354.95854837212909</v>
      </c>
      <c r="W343" s="934">
        <f>V343+Q343</f>
        <v>717.80544204016019</v>
      </c>
      <c r="X343" s="934">
        <f>R343+V343</f>
        <v>1485.9988895884808</v>
      </c>
      <c r="Y343" s="904"/>
      <c r="Z343" s="890"/>
      <c r="AA343" s="934"/>
      <c r="AB343" s="890"/>
      <c r="AC343" s="934">
        <f>X343-AA343</f>
        <v>1485.9988895884808</v>
      </c>
      <c r="AD343" s="890"/>
      <c r="AE343" s="890"/>
    </row>
    <row r="344" spans="1:31" s="890" customFormat="1" ht="15" customHeight="1" thickBot="1">
      <c r="A344" s="935"/>
      <c r="B344" s="936"/>
      <c r="C344" s="937"/>
      <c r="D344" s="670"/>
      <c r="E344" s="938"/>
      <c r="F344" s="938"/>
      <c r="G344" s="938"/>
      <c r="H344" s="938"/>
      <c r="I344" s="938"/>
      <c r="J344" s="938"/>
      <c r="K344" s="938"/>
      <c r="L344" s="938"/>
      <c r="M344" s="938"/>
      <c r="N344" s="938"/>
      <c r="O344" s="938"/>
      <c r="P344" s="938"/>
      <c r="Q344" s="938"/>
      <c r="R344" s="938"/>
      <c r="S344" s="938"/>
      <c r="T344" s="938"/>
      <c r="U344" s="938"/>
      <c r="V344" s="938"/>
      <c r="W344" s="938"/>
      <c r="X344" s="938"/>
      <c r="Y344" s="904"/>
      <c r="Z344" s="939"/>
      <c r="AA344" s="938"/>
      <c r="AB344" s="939"/>
      <c r="AC344" s="938"/>
      <c r="AD344" s="939"/>
      <c r="AE344" s="939"/>
    </row>
    <row r="345" spans="1:31" s="939" customFormat="1" ht="37.5" customHeight="1" thickBot="1">
      <c r="A345" s="940"/>
      <c r="B345" s="941" t="s">
        <v>490</v>
      </c>
      <c r="C345" s="942" t="s">
        <v>417</v>
      </c>
      <c r="D345" s="894"/>
      <c r="E345" s="943">
        <f t="shared" ref="E345:X345" si="103">E95-E343</f>
        <v>5.0000090278444986E-2</v>
      </c>
      <c r="F345" s="943">
        <f t="shared" si="103"/>
        <v>-16.845116881224143</v>
      </c>
      <c r="G345" s="943">
        <f t="shared" si="103"/>
        <v>-14.362728289343707</v>
      </c>
      <c r="H345" s="944">
        <f t="shared" si="103"/>
        <v>-31.157845080289405</v>
      </c>
      <c r="I345" s="943">
        <f t="shared" si="103"/>
        <v>4.1139383773229667</v>
      </c>
      <c r="J345" s="943">
        <f t="shared" si="103"/>
        <v>4.1139383773229667</v>
      </c>
      <c r="K345" s="943">
        <f t="shared" si="103"/>
        <v>3.1139383773229667</v>
      </c>
      <c r="L345" s="944">
        <f t="shared" si="103"/>
        <v>11.341815131968929</v>
      </c>
      <c r="M345" s="944">
        <f t="shared" si="103"/>
        <v>-19.816029948320534</v>
      </c>
      <c r="N345" s="943">
        <f t="shared" si="103"/>
        <v>4.1139383773229667</v>
      </c>
      <c r="O345" s="943">
        <f t="shared" si="103"/>
        <v>4.1139383773229667</v>
      </c>
      <c r="P345" s="943">
        <f t="shared" si="103"/>
        <v>3.1139383773229667</v>
      </c>
      <c r="Q345" s="944">
        <f t="shared" si="103"/>
        <v>11.341815131968929</v>
      </c>
      <c r="R345" s="944">
        <f t="shared" si="103"/>
        <v>-8.4742148163516049</v>
      </c>
      <c r="S345" s="943">
        <f t="shared" si="103"/>
        <v>4.1139383773229667</v>
      </c>
      <c r="T345" s="943">
        <f t="shared" si="103"/>
        <v>4.1139383773229667</v>
      </c>
      <c r="U345" s="943">
        <f t="shared" si="103"/>
        <v>11.00228367322498</v>
      </c>
      <c r="V345" s="944">
        <f t="shared" si="103"/>
        <v>19.230160427870942</v>
      </c>
      <c r="W345" s="944">
        <f t="shared" si="103"/>
        <v>30.571975559839871</v>
      </c>
      <c r="X345" s="944">
        <f t="shared" si="103"/>
        <v>10.755945611519337</v>
      </c>
      <c r="Y345" s="904"/>
      <c r="Z345" s="669"/>
      <c r="AA345" s="944"/>
      <c r="AB345" s="669"/>
      <c r="AC345" s="944">
        <f>X345-AA345</f>
        <v>10.755945611519337</v>
      </c>
      <c r="AD345" s="669"/>
      <c r="AE345" s="669"/>
    </row>
    <row r="346" spans="1:31" s="669" customFormat="1" ht="13.5" hidden="1" customHeight="1">
      <c r="A346" s="882"/>
      <c r="B346" s="883"/>
      <c r="C346" s="884"/>
      <c r="D346" s="535"/>
      <c r="E346" s="885"/>
      <c r="F346" s="885"/>
      <c r="G346" s="885"/>
      <c r="H346" s="886"/>
      <c r="I346" s="885"/>
      <c r="J346" s="885"/>
      <c r="K346" s="885"/>
      <c r="L346" s="886"/>
      <c r="M346" s="886"/>
      <c r="N346" s="885"/>
      <c r="O346" s="885"/>
      <c r="P346" s="885"/>
      <c r="Q346" s="886"/>
      <c r="R346" s="886"/>
      <c r="S346" s="885"/>
      <c r="T346" s="885"/>
      <c r="U346" s="885"/>
      <c r="V346" s="886"/>
      <c r="W346" s="886"/>
      <c r="X346" s="887"/>
      <c r="Y346" s="600"/>
      <c r="Z346" s="667"/>
      <c r="AA346" s="889"/>
      <c r="AB346" s="667"/>
      <c r="AC346" s="889"/>
      <c r="AD346" s="667"/>
      <c r="AE346" s="667"/>
    </row>
    <row r="347" spans="1:31" s="667" customFormat="1" ht="24.75" hidden="1" customHeight="1">
      <c r="A347" s="945" t="s">
        <v>491</v>
      </c>
      <c r="B347" s="946" t="s">
        <v>492</v>
      </c>
      <c r="C347" s="947" t="s">
        <v>417</v>
      </c>
      <c r="D347" s="948"/>
      <c r="E347" s="949"/>
      <c r="F347" s="950"/>
      <c r="G347" s="951"/>
      <c r="H347" s="926">
        <f t="shared" ref="H347:H355" si="104">E347+F347+G347</f>
        <v>0</v>
      </c>
      <c r="I347" s="949"/>
      <c r="J347" s="950"/>
      <c r="K347" s="951"/>
      <c r="L347" s="926">
        <f t="shared" ref="L347:L355" si="105">I347+J347+K347</f>
        <v>0</v>
      </c>
      <c r="M347" s="927">
        <f t="shared" ref="M347:M355" si="106">L347+H347</f>
        <v>0</v>
      </c>
      <c r="N347" s="949"/>
      <c r="O347" s="950"/>
      <c r="P347" s="951"/>
      <c r="Q347" s="926">
        <f t="shared" ref="Q347:Q355" si="107">N347+O347+P347</f>
        <v>0</v>
      </c>
      <c r="R347" s="927">
        <f t="shared" ref="R347:R355" si="108">M347+Q347</f>
        <v>0</v>
      </c>
      <c r="S347" s="949"/>
      <c r="T347" s="950"/>
      <c r="U347" s="951"/>
      <c r="V347" s="926">
        <f t="shared" ref="V347:V355" si="109">S347+T347+U347</f>
        <v>0</v>
      </c>
      <c r="W347" s="927">
        <f t="shared" ref="W347:W355" si="110">V347+Q347</f>
        <v>0</v>
      </c>
      <c r="X347" s="927">
        <f t="shared" ref="X347:X355" si="111">R347+V347</f>
        <v>0</v>
      </c>
      <c r="Y347" s="560"/>
      <c r="AA347" s="952"/>
      <c r="AC347" s="952"/>
    </row>
    <row r="348" spans="1:31" s="667" customFormat="1" ht="39" hidden="1" customHeight="1">
      <c r="A348" s="916" t="s">
        <v>395</v>
      </c>
      <c r="B348" s="682" t="s">
        <v>493</v>
      </c>
      <c r="C348" s="683" t="s">
        <v>417</v>
      </c>
      <c r="D348" s="948"/>
      <c r="E348" s="566"/>
      <c r="F348" s="684"/>
      <c r="G348" s="685"/>
      <c r="H348" s="562">
        <f t="shared" si="104"/>
        <v>0</v>
      </c>
      <c r="I348" s="566"/>
      <c r="J348" s="684"/>
      <c r="K348" s="685"/>
      <c r="L348" s="562">
        <f t="shared" si="105"/>
        <v>0</v>
      </c>
      <c r="M348" s="567">
        <f t="shared" si="106"/>
        <v>0</v>
      </c>
      <c r="N348" s="566"/>
      <c r="O348" s="684"/>
      <c r="P348" s="685"/>
      <c r="Q348" s="562">
        <f t="shared" si="107"/>
        <v>0</v>
      </c>
      <c r="R348" s="567">
        <f t="shared" si="108"/>
        <v>0</v>
      </c>
      <c r="S348" s="566"/>
      <c r="T348" s="684"/>
      <c r="U348" s="685"/>
      <c r="V348" s="562">
        <f t="shared" si="109"/>
        <v>0</v>
      </c>
      <c r="W348" s="567">
        <f t="shared" si="110"/>
        <v>0</v>
      </c>
      <c r="X348" s="562">
        <f t="shared" si="111"/>
        <v>0</v>
      </c>
      <c r="Y348" s="560"/>
      <c r="AA348" s="953"/>
      <c r="AC348" s="953"/>
    </row>
    <row r="349" spans="1:31" s="667" customFormat="1" ht="18.95" hidden="1" customHeight="1">
      <c r="A349" s="916" t="s">
        <v>494</v>
      </c>
      <c r="B349" s="682" t="s">
        <v>495</v>
      </c>
      <c r="C349" s="683" t="s">
        <v>417</v>
      </c>
      <c r="D349" s="948"/>
      <c r="E349" s="566"/>
      <c r="F349" s="684"/>
      <c r="G349" s="685"/>
      <c r="H349" s="567">
        <f t="shared" si="104"/>
        <v>0</v>
      </c>
      <c r="I349" s="566"/>
      <c r="J349" s="684"/>
      <c r="K349" s="685"/>
      <c r="L349" s="567">
        <f t="shared" si="105"/>
        <v>0</v>
      </c>
      <c r="M349" s="567">
        <f t="shared" si="106"/>
        <v>0</v>
      </c>
      <c r="N349" s="566"/>
      <c r="O349" s="684"/>
      <c r="P349" s="685"/>
      <c r="Q349" s="567">
        <f t="shared" si="107"/>
        <v>0</v>
      </c>
      <c r="R349" s="567">
        <f t="shared" si="108"/>
        <v>0</v>
      </c>
      <c r="S349" s="566"/>
      <c r="T349" s="684"/>
      <c r="U349" s="685"/>
      <c r="V349" s="567">
        <f t="shared" si="109"/>
        <v>0</v>
      </c>
      <c r="W349" s="567">
        <f t="shared" si="110"/>
        <v>0</v>
      </c>
      <c r="X349" s="562">
        <f t="shared" si="111"/>
        <v>0</v>
      </c>
      <c r="Y349" s="560"/>
      <c r="AA349" s="953"/>
      <c r="AC349" s="953"/>
    </row>
    <row r="350" spans="1:31" s="667" customFormat="1" ht="39.75" hidden="1" customHeight="1">
      <c r="A350" s="916" t="s">
        <v>496</v>
      </c>
      <c r="B350" s="682" t="s">
        <v>497</v>
      </c>
      <c r="C350" s="683" t="s">
        <v>417</v>
      </c>
      <c r="D350" s="948"/>
      <c r="E350" s="566">
        <f>E351+E352+E353+E354+E355</f>
        <v>0</v>
      </c>
      <c r="F350" s="684">
        <f>F351+F352+F353+F354+F355</f>
        <v>0</v>
      </c>
      <c r="G350" s="685">
        <f>G351+G352+G353+G354+G355</f>
        <v>0</v>
      </c>
      <c r="H350" s="567">
        <f t="shared" si="104"/>
        <v>0</v>
      </c>
      <c r="I350" s="566">
        <f>I351+I352+I353+I354+I355</f>
        <v>0</v>
      </c>
      <c r="J350" s="684">
        <f>J351+J352+J353+J354+J355</f>
        <v>0</v>
      </c>
      <c r="K350" s="685">
        <f>K351+K352+K353+K354+K355</f>
        <v>0</v>
      </c>
      <c r="L350" s="567">
        <f t="shared" si="105"/>
        <v>0</v>
      </c>
      <c r="M350" s="567">
        <f t="shared" si="106"/>
        <v>0</v>
      </c>
      <c r="N350" s="566">
        <f>N351+N352+N353+N354+N355</f>
        <v>0</v>
      </c>
      <c r="O350" s="684">
        <f>O351+O352+O353+O354+O355</f>
        <v>0</v>
      </c>
      <c r="P350" s="685">
        <f>P351+P352+P353+P354+P355</f>
        <v>0</v>
      </c>
      <c r="Q350" s="567">
        <f t="shared" si="107"/>
        <v>0</v>
      </c>
      <c r="R350" s="567">
        <f t="shared" si="108"/>
        <v>0</v>
      </c>
      <c r="S350" s="566">
        <f>S351+S352+S353+S354+S355</f>
        <v>0</v>
      </c>
      <c r="T350" s="684">
        <f>T351+T352+T353+T354+T355</f>
        <v>0</v>
      </c>
      <c r="U350" s="685">
        <f>U351+U352+U353+U354+U355</f>
        <v>0</v>
      </c>
      <c r="V350" s="567">
        <f t="shared" si="109"/>
        <v>0</v>
      </c>
      <c r="W350" s="567">
        <f t="shared" si="110"/>
        <v>0</v>
      </c>
      <c r="X350" s="562">
        <f t="shared" si="111"/>
        <v>0</v>
      </c>
      <c r="Y350" s="560"/>
      <c r="AA350" s="953"/>
      <c r="AC350" s="953"/>
    </row>
    <row r="351" spans="1:31" s="667" customFormat="1" ht="18.95" hidden="1" customHeight="1">
      <c r="A351" s="916" t="s">
        <v>498</v>
      </c>
      <c r="B351" s="954" t="s">
        <v>499</v>
      </c>
      <c r="C351" s="683" t="s">
        <v>417</v>
      </c>
      <c r="D351" s="948"/>
      <c r="E351" s="566"/>
      <c r="F351" s="684"/>
      <c r="G351" s="685"/>
      <c r="H351" s="658">
        <f t="shared" si="104"/>
        <v>0</v>
      </c>
      <c r="I351" s="566"/>
      <c r="J351" s="684"/>
      <c r="K351" s="685"/>
      <c r="L351" s="658">
        <f t="shared" si="105"/>
        <v>0</v>
      </c>
      <c r="M351" s="686">
        <f t="shared" si="106"/>
        <v>0</v>
      </c>
      <c r="N351" s="566"/>
      <c r="O351" s="684"/>
      <c r="P351" s="685"/>
      <c r="Q351" s="658">
        <f t="shared" si="107"/>
        <v>0</v>
      </c>
      <c r="R351" s="686">
        <f t="shared" si="108"/>
        <v>0</v>
      </c>
      <c r="S351" s="566"/>
      <c r="T351" s="684"/>
      <c r="U351" s="685"/>
      <c r="V351" s="658">
        <f t="shared" si="109"/>
        <v>0</v>
      </c>
      <c r="W351" s="686">
        <f t="shared" si="110"/>
        <v>0</v>
      </c>
      <c r="X351" s="658">
        <f t="shared" si="111"/>
        <v>0</v>
      </c>
      <c r="Y351" s="600"/>
      <c r="AA351" s="955"/>
      <c r="AC351" s="955"/>
    </row>
    <row r="352" spans="1:31" s="667" customFormat="1" ht="18.95" hidden="1" customHeight="1">
      <c r="A352" s="916" t="s">
        <v>500</v>
      </c>
      <c r="B352" s="954" t="s">
        <v>501</v>
      </c>
      <c r="C352" s="683" t="s">
        <v>417</v>
      </c>
      <c r="D352" s="948"/>
      <c r="E352" s="566"/>
      <c r="F352" s="684"/>
      <c r="G352" s="685"/>
      <c r="H352" s="686">
        <f t="shared" si="104"/>
        <v>0</v>
      </c>
      <c r="I352" s="566"/>
      <c r="J352" s="684"/>
      <c r="K352" s="685"/>
      <c r="L352" s="686">
        <f t="shared" si="105"/>
        <v>0</v>
      </c>
      <c r="M352" s="686">
        <f t="shared" si="106"/>
        <v>0</v>
      </c>
      <c r="N352" s="566"/>
      <c r="O352" s="684"/>
      <c r="P352" s="685"/>
      <c r="Q352" s="686">
        <f t="shared" si="107"/>
        <v>0</v>
      </c>
      <c r="R352" s="686">
        <f t="shared" si="108"/>
        <v>0</v>
      </c>
      <c r="S352" s="566"/>
      <c r="T352" s="684"/>
      <c r="U352" s="685"/>
      <c r="V352" s="686">
        <f t="shared" si="109"/>
        <v>0</v>
      </c>
      <c r="W352" s="686">
        <f t="shared" si="110"/>
        <v>0</v>
      </c>
      <c r="X352" s="658">
        <f t="shared" si="111"/>
        <v>0</v>
      </c>
      <c r="Y352" s="600"/>
      <c r="AA352" s="955"/>
      <c r="AC352" s="955"/>
    </row>
    <row r="353" spans="1:31" s="667" customFormat="1" ht="18.95" hidden="1" customHeight="1">
      <c r="A353" s="916" t="s">
        <v>502</v>
      </c>
      <c r="B353" s="954" t="s">
        <v>503</v>
      </c>
      <c r="C353" s="683" t="s">
        <v>417</v>
      </c>
      <c r="D353" s="948"/>
      <c r="E353" s="566"/>
      <c r="F353" s="684"/>
      <c r="G353" s="685"/>
      <c r="H353" s="686">
        <f t="shared" si="104"/>
        <v>0</v>
      </c>
      <c r="I353" s="566"/>
      <c r="J353" s="684"/>
      <c r="K353" s="685"/>
      <c r="L353" s="686">
        <f t="shared" si="105"/>
        <v>0</v>
      </c>
      <c r="M353" s="686">
        <f t="shared" si="106"/>
        <v>0</v>
      </c>
      <c r="N353" s="566"/>
      <c r="O353" s="684"/>
      <c r="P353" s="685"/>
      <c r="Q353" s="686">
        <f t="shared" si="107"/>
        <v>0</v>
      </c>
      <c r="R353" s="686">
        <f t="shared" si="108"/>
        <v>0</v>
      </c>
      <c r="S353" s="566"/>
      <c r="T353" s="684"/>
      <c r="U353" s="685"/>
      <c r="V353" s="686">
        <f t="shared" si="109"/>
        <v>0</v>
      </c>
      <c r="W353" s="686">
        <f t="shared" si="110"/>
        <v>0</v>
      </c>
      <c r="X353" s="658">
        <f t="shared" si="111"/>
        <v>0</v>
      </c>
      <c r="Y353" s="600"/>
      <c r="AA353" s="955"/>
      <c r="AC353" s="955"/>
    </row>
    <row r="354" spans="1:31" s="667" customFormat="1" ht="18.95" hidden="1" customHeight="1">
      <c r="A354" s="916" t="s">
        <v>504</v>
      </c>
      <c r="B354" s="954" t="s">
        <v>505</v>
      </c>
      <c r="C354" s="683" t="s">
        <v>417</v>
      </c>
      <c r="D354" s="948"/>
      <c r="E354" s="566"/>
      <c r="F354" s="684"/>
      <c r="G354" s="685"/>
      <c r="H354" s="658">
        <f t="shared" si="104"/>
        <v>0</v>
      </c>
      <c r="I354" s="566"/>
      <c r="J354" s="684"/>
      <c r="K354" s="685"/>
      <c r="L354" s="658">
        <f t="shared" si="105"/>
        <v>0</v>
      </c>
      <c r="M354" s="686">
        <f t="shared" si="106"/>
        <v>0</v>
      </c>
      <c r="N354" s="566"/>
      <c r="O354" s="684"/>
      <c r="P354" s="685"/>
      <c r="Q354" s="658">
        <f t="shared" si="107"/>
        <v>0</v>
      </c>
      <c r="R354" s="686">
        <f t="shared" si="108"/>
        <v>0</v>
      </c>
      <c r="S354" s="566"/>
      <c r="T354" s="684"/>
      <c r="U354" s="685"/>
      <c r="V354" s="658">
        <f t="shared" si="109"/>
        <v>0</v>
      </c>
      <c r="W354" s="686">
        <f t="shared" si="110"/>
        <v>0</v>
      </c>
      <c r="X354" s="658">
        <f t="shared" si="111"/>
        <v>0</v>
      </c>
      <c r="Y354" s="600"/>
      <c r="AA354" s="955"/>
      <c r="AC354" s="955"/>
    </row>
    <row r="355" spans="1:31" s="667" customFormat="1" ht="18.75" hidden="1" customHeight="1">
      <c r="A355" s="916" t="s">
        <v>506</v>
      </c>
      <c r="B355" s="956" t="s">
        <v>507</v>
      </c>
      <c r="C355" s="921" t="s">
        <v>417</v>
      </c>
      <c r="D355" s="948"/>
      <c r="E355" s="922"/>
      <c r="F355" s="957"/>
      <c r="G355" s="958"/>
      <c r="H355" s="923">
        <f t="shared" si="104"/>
        <v>0</v>
      </c>
      <c r="I355" s="922"/>
      <c r="J355" s="957"/>
      <c r="K355" s="958"/>
      <c r="L355" s="923">
        <f t="shared" si="105"/>
        <v>0</v>
      </c>
      <c r="M355" s="923">
        <f t="shared" si="106"/>
        <v>0</v>
      </c>
      <c r="N355" s="922"/>
      <c r="O355" s="957"/>
      <c r="P355" s="958"/>
      <c r="Q355" s="923">
        <f t="shared" si="107"/>
        <v>0</v>
      </c>
      <c r="R355" s="923">
        <f t="shared" si="108"/>
        <v>0</v>
      </c>
      <c r="S355" s="922"/>
      <c r="T355" s="957"/>
      <c r="U355" s="958"/>
      <c r="V355" s="923">
        <f t="shared" si="109"/>
        <v>0</v>
      </c>
      <c r="W355" s="923">
        <f t="shared" si="110"/>
        <v>0</v>
      </c>
      <c r="X355" s="924">
        <f t="shared" si="111"/>
        <v>0</v>
      </c>
      <c r="Y355" s="600"/>
      <c r="Z355" s="669"/>
      <c r="AA355" s="959"/>
      <c r="AB355" s="669"/>
      <c r="AC355" s="959"/>
      <c r="AD355" s="669"/>
      <c r="AE355" s="669"/>
    </row>
    <row r="356" spans="1:31" s="669" customFormat="1" ht="13.5" customHeight="1">
      <c r="A356" s="882"/>
      <c r="B356" s="883"/>
      <c r="C356" s="884"/>
      <c r="D356" s="535"/>
      <c r="E356" s="885"/>
      <c r="F356" s="885"/>
      <c r="G356" s="885"/>
      <c r="H356" s="886"/>
      <c r="I356" s="885"/>
      <c r="J356" s="885"/>
      <c r="K356" s="885"/>
      <c r="L356" s="886"/>
      <c r="M356" s="886"/>
      <c r="N356" s="885"/>
      <c r="O356" s="885"/>
      <c r="P356" s="885"/>
      <c r="Q356" s="886"/>
      <c r="R356" s="886"/>
      <c r="S356" s="885"/>
      <c r="T356" s="885"/>
      <c r="U356" s="885"/>
      <c r="V356" s="886"/>
      <c r="W356" s="886"/>
      <c r="X356" s="887"/>
      <c r="Y356" s="600"/>
      <c r="Z356" s="939"/>
      <c r="AA356" s="889"/>
      <c r="AB356" s="939"/>
      <c r="AC356" s="889"/>
      <c r="AD356" s="939"/>
      <c r="AE356" s="939"/>
    </row>
    <row r="357" spans="1:31" s="939" customFormat="1" ht="39" hidden="1" customHeight="1" thickBot="1">
      <c r="A357" s="960"/>
      <c r="B357" s="961" t="s">
        <v>508</v>
      </c>
      <c r="C357" s="962" t="s">
        <v>417</v>
      </c>
      <c r="D357" s="894"/>
      <c r="E357" s="963">
        <f>E345+E179+E183</f>
        <v>5.0000090278444986E-2</v>
      </c>
      <c r="F357" s="964">
        <f t="shared" ref="F357:X357" si="112">F345+F179+F183</f>
        <v>-16.845116881224143</v>
      </c>
      <c r="G357" s="965">
        <f t="shared" si="112"/>
        <v>-14.362728289343707</v>
      </c>
      <c r="H357" s="966">
        <f t="shared" si="112"/>
        <v>-31.157845080289405</v>
      </c>
      <c r="I357" s="963">
        <f t="shared" si="112"/>
        <v>4.1139383773229667</v>
      </c>
      <c r="J357" s="964">
        <f t="shared" si="112"/>
        <v>4.1139383773229667</v>
      </c>
      <c r="K357" s="965">
        <f t="shared" si="112"/>
        <v>3.1139383773229667</v>
      </c>
      <c r="L357" s="966">
        <f t="shared" si="112"/>
        <v>11.341815131968929</v>
      </c>
      <c r="M357" s="966">
        <f t="shared" si="112"/>
        <v>-19.816029948320534</v>
      </c>
      <c r="N357" s="963">
        <f t="shared" si="112"/>
        <v>4.1139383773229667</v>
      </c>
      <c r="O357" s="964">
        <f t="shared" si="112"/>
        <v>4.1139383773229667</v>
      </c>
      <c r="P357" s="965">
        <f t="shared" si="112"/>
        <v>3.1139383773229667</v>
      </c>
      <c r="Q357" s="966">
        <f t="shared" si="112"/>
        <v>11.341815131968929</v>
      </c>
      <c r="R357" s="966">
        <f t="shared" si="112"/>
        <v>-8.4742148163516049</v>
      </c>
      <c r="S357" s="963">
        <f t="shared" si="112"/>
        <v>4.1139383773229667</v>
      </c>
      <c r="T357" s="964">
        <f t="shared" si="112"/>
        <v>4.1139383773229667</v>
      </c>
      <c r="U357" s="965">
        <f t="shared" si="112"/>
        <v>11.00228367322498</v>
      </c>
      <c r="V357" s="966">
        <f t="shared" si="112"/>
        <v>19.230160427870942</v>
      </c>
      <c r="W357" s="966">
        <f t="shared" si="112"/>
        <v>30.571975559839871</v>
      </c>
      <c r="X357" s="966">
        <f t="shared" si="112"/>
        <v>10.755945611519337</v>
      </c>
      <c r="Y357" s="904"/>
      <c r="Z357" s="701"/>
      <c r="AA357" s="967"/>
      <c r="AB357" s="701"/>
      <c r="AC357" s="967"/>
      <c r="AD357" s="701"/>
      <c r="AE357" s="701"/>
    </row>
    <row r="358" spans="1:31" s="701" customFormat="1" ht="8.25" hidden="1" customHeight="1">
      <c r="A358" s="968"/>
      <c r="B358" s="969"/>
      <c r="C358" s="970"/>
      <c r="D358" s="670"/>
      <c r="E358" s="971"/>
      <c r="F358" s="971"/>
      <c r="G358" s="971"/>
      <c r="H358" s="971"/>
      <c r="I358" s="971"/>
      <c r="J358" s="971"/>
      <c r="K358" s="971"/>
      <c r="L358" s="971"/>
      <c r="M358" s="971"/>
      <c r="N358" s="971"/>
      <c r="O358" s="971"/>
      <c r="P358" s="971"/>
      <c r="Q358" s="971"/>
      <c r="R358" s="971"/>
      <c r="S358" s="971"/>
      <c r="T358" s="971"/>
      <c r="U358" s="971"/>
      <c r="V358" s="971"/>
      <c r="W358" s="971"/>
      <c r="X358" s="971"/>
      <c r="Y358" s="971"/>
      <c r="Z358" s="972"/>
      <c r="AA358" s="971"/>
      <c r="AB358" s="972"/>
      <c r="AC358" s="971"/>
      <c r="AD358" s="972"/>
      <c r="AE358" s="972"/>
    </row>
    <row r="359" spans="1:31" ht="20.25" hidden="1">
      <c r="A359" s="506"/>
      <c r="B359" s="507"/>
      <c r="C359" s="514"/>
      <c r="D359" s="509"/>
      <c r="E359" s="511"/>
      <c r="F359" s="511"/>
      <c r="G359" s="511"/>
      <c r="H359" s="511"/>
      <c r="I359" s="511"/>
      <c r="J359" s="511"/>
      <c r="K359" s="511"/>
      <c r="L359" s="511"/>
      <c r="M359" s="511"/>
      <c r="N359" s="511"/>
      <c r="O359" s="511"/>
      <c r="P359" s="511"/>
      <c r="Q359" s="511"/>
      <c r="R359" s="511"/>
      <c r="S359" s="511"/>
      <c r="T359" s="511"/>
      <c r="U359" s="511"/>
      <c r="V359" s="511"/>
      <c r="W359" s="511"/>
      <c r="X359" s="511"/>
      <c r="Y359" s="512"/>
      <c r="Z359" s="511"/>
      <c r="AA359" s="511"/>
      <c r="AB359" s="511"/>
      <c r="AC359" s="511"/>
      <c r="AD359" s="511"/>
      <c r="AE359" s="511"/>
    </row>
    <row r="360" spans="1:31" ht="20.25" hidden="1">
      <c r="A360" s="506"/>
      <c r="B360" s="507"/>
      <c r="C360" s="514"/>
      <c r="D360" s="509"/>
      <c r="E360" s="511"/>
      <c r="F360" s="511"/>
      <c r="G360" s="511"/>
      <c r="H360" s="511"/>
      <c r="I360" s="511"/>
      <c r="J360" s="511"/>
      <c r="K360" s="511"/>
      <c r="L360" s="511"/>
      <c r="M360" s="511"/>
      <c r="N360" s="511"/>
      <c r="O360" s="511"/>
      <c r="P360" s="511"/>
      <c r="Q360" s="511"/>
      <c r="R360" s="511"/>
      <c r="S360" s="511"/>
      <c r="T360" s="511"/>
      <c r="U360" s="511"/>
      <c r="V360" s="511"/>
      <c r="W360" s="511"/>
      <c r="X360" s="511"/>
      <c r="Y360" s="512"/>
      <c r="Z360" s="511"/>
      <c r="AA360" s="511"/>
      <c r="AB360" s="511"/>
      <c r="AC360" s="511"/>
      <c r="AD360" s="511"/>
      <c r="AE360" s="511"/>
    </row>
    <row r="361" spans="1:31" ht="20.25">
      <c r="A361" s="506"/>
      <c r="B361" s="507"/>
      <c r="C361" s="514"/>
      <c r="D361" s="509"/>
      <c r="E361" s="511"/>
      <c r="F361" s="511"/>
      <c r="G361" s="511"/>
      <c r="H361" s="511"/>
      <c r="I361" s="511"/>
      <c r="J361" s="511"/>
      <c r="K361" s="511"/>
      <c r="L361" s="511"/>
      <c r="M361" s="511"/>
      <c r="N361" s="511"/>
      <c r="O361" s="511"/>
      <c r="P361" s="511"/>
      <c r="Q361" s="511"/>
      <c r="R361" s="511"/>
      <c r="S361" s="511"/>
      <c r="T361" s="511"/>
      <c r="U361" s="511"/>
      <c r="V361" s="511"/>
      <c r="W361" s="511"/>
      <c r="X361" s="511"/>
      <c r="Y361" s="512"/>
      <c r="Z361" s="511"/>
      <c r="AA361" s="511"/>
      <c r="AB361" s="511"/>
      <c r="AC361" s="511"/>
      <c r="AD361" s="511"/>
      <c r="AE361" s="511"/>
    </row>
  </sheetData>
  <mergeCells count="25">
    <mergeCell ref="AC8:AC9"/>
    <mergeCell ref="T8:T9"/>
    <mergeCell ref="U8:U9"/>
    <mergeCell ref="V8:V9"/>
    <mergeCell ref="W8:W9"/>
    <mergeCell ref="X8:X9"/>
    <mergeCell ref="AA8:AA9"/>
    <mergeCell ref="S8:S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G8:G9"/>
    <mergeCell ref="A8:A9"/>
    <mergeCell ref="B8:B9"/>
    <mergeCell ref="C8:C9"/>
    <mergeCell ref="E8:E9"/>
    <mergeCell ref="F8:F9"/>
  </mergeCells>
  <pageMargins left="0.31496062992125984" right="0.19685039370078741" top="0.19685039370078741" bottom="0.19685039370078741" header="0.51181102362204722" footer="0.51181102362204722"/>
  <pageSetup paperSize="9" scale="43" fitToWidth="2" fitToHeight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лаз</vt:lpstr>
      <vt:lpstr>эк бюдж</vt:lpstr>
      <vt:lpstr>лаз!Заголовки_для_печати</vt:lpstr>
      <vt:lpstr>'эк бюдж'!Заголовки_для_печати</vt:lpstr>
      <vt:lpstr>лаз!Область_печати</vt:lpstr>
      <vt:lpstr>'эк бюдж'!Область_печати</vt:lpstr>
    </vt:vector>
  </TitlesOfParts>
  <Company>Primtep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ЕВЖильникова</dc:creator>
  <cp:lastModifiedBy>kurakoia</cp:lastModifiedBy>
  <cp:lastPrinted>2014-04-10T03:10:48Z</cp:lastPrinted>
  <dcterms:created xsi:type="dcterms:W3CDTF">2014-04-03T06:46:25Z</dcterms:created>
  <dcterms:modified xsi:type="dcterms:W3CDTF">2014-04-10T03:29:19Z</dcterms:modified>
</cp:coreProperties>
</file>